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ustomProperty7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8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24226"/>
  <xr:revisionPtr revIDLastSave="72" documentId="13_ncr:1_{C2E854C3-42D8-4F72-BF00-DC220E0A04C2}" xr6:coauthVersionLast="47" xr6:coauthVersionMax="47" xr10:uidLastSave="{0A278BA4-B13E-454A-919B-822FE61DD78B}"/>
  <bookViews>
    <workbookView xWindow="-110" yWindow="-110" windowWidth="19420" windowHeight="10300" xr2:uid="{00000000-000D-0000-FFFF-FFFF00000000}"/>
  </bookViews>
  <sheets>
    <sheet name="BS 6-9" sheetId="13" r:id="rId1"/>
    <sheet name="PL 10-13" sheetId="14" r:id="rId2"/>
    <sheet name="SH14" sheetId="28" r:id="rId3"/>
    <sheet name="SH15" sheetId="30" r:id="rId4"/>
    <sheet name="SH16" sheetId="26" r:id="rId5"/>
    <sheet name="SH17" sheetId="31" r:id="rId6"/>
    <sheet name="CF 18-21" sheetId="25" r:id="rId7"/>
    <sheet name="DS_INTERNAL_SETTINGS_STORAGE" sheetId="32" state="veryHidden" r:id="rId8"/>
    <sheet name="DS_INTERNAL_DOCGROUP_STORAGE" sheetId="33" state="veryHidden" r:id="rId9"/>
    <sheet name="DS_INTERNAL_DOCUMENT_STORAGE" sheetId="34" state="veryHidden" r:id="rId10"/>
    <sheet name="DS_INTERNAL_SNIP_STORAGE" sheetId="35" state="veryHidden" r:id="rId11"/>
  </sheets>
  <definedNames>
    <definedName name="__FPMExcelClient_CellBasedFunctionStatus" localSheetId="0" hidden="1">"2_2_2_2_2"</definedName>
    <definedName name="__FPMExcelClient_CellBasedFunctionStatus" localSheetId="6" hidden="1">"2_2_2_2_2"</definedName>
    <definedName name="__FPMExcelClient_CellBasedFunctionStatus" localSheetId="1" hidden="1">"2_2_2_2_2"</definedName>
    <definedName name="__FPMExcelClient_CellBasedFunctionStatus" localSheetId="2" hidden="1">"2_2_2_2_2"</definedName>
    <definedName name="__FPMExcelClient_CellBasedFunctionStatus" localSheetId="3" hidden="1">"2_2_2_2_2"</definedName>
    <definedName name="__FPMExcelClient_CellBasedFunctionStatus" localSheetId="4" hidden="1">"2_2_2_2_2"</definedName>
    <definedName name="__FPMExcelClient_CellBasedFunctionStatus" localSheetId="5" hidden="1">"2_2_2_2_2"</definedName>
    <definedName name="_xlnm._FilterDatabase" localSheetId="0" hidden="1">'BS 6-9'!$A$63:$C$77</definedName>
    <definedName name="_Hlk120336604" localSheetId="6">'CF 18-21'!$A$52</definedName>
    <definedName name="_xlnm.Print_Area" localSheetId="0">'BS 6-9'!$A$1:$I$126</definedName>
    <definedName name="_xlnm.Print_Area" localSheetId="6">'CF 18-21'!$A$1:$J$145</definedName>
    <definedName name="_xlnm.Print_Area" localSheetId="1">'PL 10-13'!$A$1:$K$111</definedName>
    <definedName name="_xlnm.Print_Area" localSheetId="2">'SH14'!$A$1:$AK$41</definedName>
    <definedName name="_xlnm.Print_Area" localSheetId="3">'SH15'!$A$1:$AK$45</definedName>
    <definedName name="_xlnm.Print_Area" localSheetId="4">'SH16'!$A$1:$AD$29</definedName>
    <definedName name="_xlnm.Print_Area" localSheetId="5">'SH17'!$A$1:$AD$32</definedName>
    <definedName name="Title2nd" localSheetId="1">'PL 10-13'!#REF!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9" i="26" l="1"/>
  <c r="P29" i="26"/>
  <c r="AB31" i="31"/>
  <c r="AB27" i="31"/>
  <c r="AG20" i="30"/>
  <c r="AG19" i="30"/>
  <c r="AE30" i="30" l="1"/>
  <c r="AG30" i="30" s="1"/>
  <c r="AK30" i="30" s="1"/>
  <c r="AE28" i="30"/>
  <c r="AG28" i="30" s="1"/>
  <c r="AK28" i="30" s="1"/>
  <c r="I31" i="14"/>
  <c r="C21" i="30" l="1"/>
  <c r="AB21" i="31"/>
  <c r="Z21" i="31"/>
  <c r="X21" i="31"/>
  <c r="V21" i="31"/>
  <c r="T21" i="31"/>
  <c r="R21" i="31"/>
  <c r="P21" i="31"/>
  <c r="N21" i="31"/>
  <c r="L21" i="31"/>
  <c r="J21" i="31"/>
  <c r="H21" i="31"/>
  <c r="F21" i="31"/>
  <c r="D21" i="31"/>
  <c r="AB20" i="31"/>
  <c r="AD20" i="31" s="1"/>
  <c r="AE27" i="30" l="1"/>
  <c r="AG27" i="30" s="1"/>
  <c r="AK27" i="30" s="1"/>
  <c r="AE19" i="30"/>
  <c r="AK19" i="30" s="1"/>
  <c r="AE20" i="30"/>
  <c r="AK20" i="30" s="1"/>
  <c r="AB18" i="31" l="1"/>
  <c r="AD18" i="31" s="1"/>
  <c r="AI21" i="30"/>
  <c r="AC21" i="30"/>
  <c r="AA21" i="30"/>
  <c r="Y21" i="30"/>
  <c r="W21" i="30"/>
  <c r="U21" i="30"/>
  <c r="S21" i="30"/>
  <c r="Q21" i="30"/>
  <c r="O21" i="30"/>
  <c r="M21" i="30"/>
  <c r="K21" i="30"/>
  <c r="I21" i="30"/>
  <c r="G21" i="30"/>
  <c r="E21" i="30"/>
  <c r="AE25" i="30"/>
  <c r="AE26" i="30"/>
  <c r="AE31" i="30"/>
  <c r="AE14" i="30"/>
  <c r="AG14" i="30" s="1"/>
  <c r="AK14" i="30" s="1"/>
  <c r="AE40" i="28"/>
  <c r="AE26" i="28"/>
  <c r="AG26" i="28" s="1"/>
  <c r="AK26" i="28" s="1"/>
  <c r="AB30" i="31" l="1"/>
  <c r="AB26" i="31"/>
  <c r="AB24" i="31"/>
  <c r="AB19" i="31"/>
  <c r="AB14" i="31"/>
  <c r="Z28" i="31"/>
  <c r="Z22" i="31"/>
  <c r="AB28" i="26"/>
  <c r="AB27" i="26"/>
  <c r="AB24" i="26"/>
  <c r="AB23" i="26"/>
  <c r="AB21" i="26"/>
  <c r="AB17" i="26"/>
  <c r="AB14" i="26"/>
  <c r="Z25" i="26"/>
  <c r="Z18" i="26"/>
  <c r="Z19" i="26" s="1"/>
  <c r="AE43" i="30"/>
  <c r="AE40" i="30"/>
  <c r="AE39" i="30"/>
  <c r="AE37" i="30"/>
  <c r="AE18" i="30"/>
  <c r="AE21" i="30" s="1"/>
  <c r="AC41" i="30"/>
  <c r="AC33" i="30"/>
  <c r="W41" i="30"/>
  <c r="W33" i="30"/>
  <c r="AE14" i="28"/>
  <c r="AC37" i="28"/>
  <c r="AC29" i="28"/>
  <c r="AC19" i="28"/>
  <c r="Z29" i="26" l="1"/>
  <c r="W35" i="30"/>
  <c r="W45" i="30" s="1"/>
  <c r="AC31" i="28"/>
  <c r="AC41" i="28" s="1"/>
  <c r="Z32" i="31"/>
  <c r="AC35" i="30"/>
  <c r="AC45" i="30" s="1"/>
  <c r="W37" i="28" l="1"/>
  <c r="W29" i="28"/>
  <c r="W19" i="28"/>
  <c r="W31" i="28" l="1"/>
  <c r="W41" i="28" s="1"/>
  <c r="AI33" i="30" l="1"/>
  <c r="AA33" i="30"/>
  <c r="Y33" i="30"/>
  <c r="U33" i="30"/>
  <c r="S33" i="30"/>
  <c r="Q33" i="30"/>
  <c r="O33" i="30"/>
  <c r="M33" i="30"/>
  <c r="K33" i="30"/>
  <c r="I33" i="30"/>
  <c r="C33" i="30"/>
  <c r="E33" i="30"/>
  <c r="G33" i="30"/>
  <c r="AG31" i="30"/>
  <c r="AK31" i="30" s="1"/>
  <c r="G50" i="13"/>
  <c r="C50" i="13"/>
  <c r="E24" i="13"/>
  <c r="J109" i="25" l="1"/>
  <c r="H109" i="25"/>
  <c r="D109" i="25"/>
  <c r="F109" i="25"/>
  <c r="J78" i="25" l="1"/>
  <c r="H78" i="25"/>
  <c r="F78" i="25"/>
  <c r="D78" i="25"/>
  <c r="AD31" i="31" l="1"/>
  <c r="AD30" i="31"/>
  <c r="X28" i="31"/>
  <c r="V28" i="31"/>
  <c r="T28" i="31"/>
  <c r="R28" i="31"/>
  <c r="P28" i="31"/>
  <c r="N28" i="31"/>
  <c r="L28" i="31"/>
  <c r="J28" i="31"/>
  <c r="H28" i="31"/>
  <c r="F28" i="31"/>
  <c r="D28" i="31"/>
  <c r="AD27" i="31"/>
  <c r="AD26" i="31"/>
  <c r="AD24" i="31"/>
  <c r="X22" i="31"/>
  <c r="V22" i="31"/>
  <c r="T22" i="31"/>
  <c r="R22" i="31"/>
  <c r="P22" i="31"/>
  <c r="N22" i="31"/>
  <c r="L22" i="31"/>
  <c r="J22" i="31"/>
  <c r="H22" i="31"/>
  <c r="F22" i="31"/>
  <c r="D22" i="31"/>
  <c r="AD19" i="31"/>
  <c r="AD21" i="31" s="1"/>
  <c r="AD22" i="31" l="1"/>
  <c r="J32" i="31"/>
  <c r="D32" i="31"/>
  <c r="T32" i="31"/>
  <c r="F32" i="31"/>
  <c r="H32" i="31"/>
  <c r="L32" i="31"/>
  <c r="N32" i="31"/>
  <c r="P32" i="31"/>
  <c r="R32" i="31"/>
  <c r="V32" i="31"/>
  <c r="AD28" i="31"/>
  <c r="AB22" i="31"/>
  <c r="X32" i="31"/>
  <c r="AB28" i="31"/>
  <c r="AD14" i="31"/>
  <c r="AB32" i="31" l="1"/>
  <c r="AD32" i="31"/>
  <c r="F37" i="25"/>
  <c r="F58" i="25" s="1"/>
  <c r="AD27" i="26" l="1"/>
  <c r="AD28" i="26"/>
  <c r="AD24" i="26"/>
  <c r="AD23" i="26"/>
  <c r="AD21" i="26"/>
  <c r="AD17" i="26"/>
  <c r="T25" i="26"/>
  <c r="T18" i="26"/>
  <c r="T19" i="26" s="1"/>
  <c r="H25" i="26"/>
  <c r="H18" i="26"/>
  <c r="H19" i="26" s="1"/>
  <c r="AG18" i="30"/>
  <c r="AK18" i="30" s="1"/>
  <c r="AK21" i="30" s="1"/>
  <c r="AG44" i="30"/>
  <c r="AK44" i="30" s="1"/>
  <c r="AA41" i="30"/>
  <c r="Y41" i="30"/>
  <c r="U41" i="30"/>
  <c r="S41" i="30"/>
  <c r="Q41" i="30"/>
  <c r="O41" i="30"/>
  <c r="M41" i="30"/>
  <c r="K41" i="30"/>
  <c r="I41" i="30"/>
  <c r="G41" i="30"/>
  <c r="E41" i="30"/>
  <c r="C41" i="30"/>
  <c r="AG40" i="30"/>
  <c r="AK40" i="30" s="1"/>
  <c r="AG39" i="30"/>
  <c r="AK39" i="30" s="1"/>
  <c r="AI41" i="30"/>
  <c r="AG37" i="30"/>
  <c r="AK37" i="30" s="1"/>
  <c r="AG26" i="30"/>
  <c r="AK26" i="30" s="1"/>
  <c r="AE39" i="28"/>
  <c r="AG39" i="28" s="1"/>
  <c r="AK39" i="28" s="1"/>
  <c r="AG40" i="28"/>
  <c r="AE36" i="28"/>
  <c r="AG36" i="28" s="1"/>
  <c r="AE35" i="28"/>
  <c r="AG35" i="28" s="1"/>
  <c r="AE33" i="28"/>
  <c r="AG33" i="28" s="1"/>
  <c r="AG18" i="28"/>
  <c r="AK14" i="28"/>
  <c r="AG17" i="28"/>
  <c r="AG21" i="30" l="1"/>
  <c r="H29" i="26"/>
  <c r="AG43" i="30"/>
  <c r="AK43" i="30" s="1"/>
  <c r="AG25" i="30"/>
  <c r="AG33" i="30" s="1"/>
  <c r="AE33" i="30"/>
  <c r="K35" i="30"/>
  <c r="K45" i="30" s="1"/>
  <c r="T29" i="26"/>
  <c r="E35" i="30"/>
  <c r="E45" i="30" s="1"/>
  <c r="U35" i="30"/>
  <c r="U45" i="30" s="1"/>
  <c r="AB25" i="26"/>
  <c r="AD14" i="26"/>
  <c r="G35" i="30"/>
  <c r="G45" i="30" s="1"/>
  <c r="I35" i="30"/>
  <c r="I45" i="30" s="1"/>
  <c r="Y35" i="30"/>
  <c r="Y45" i="30" s="1"/>
  <c r="M35" i="30"/>
  <c r="M45" i="30" s="1"/>
  <c r="AA35" i="30"/>
  <c r="AA45" i="30" s="1"/>
  <c r="C35" i="30"/>
  <c r="C45" i="30" s="1"/>
  <c r="S35" i="30"/>
  <c r="S45" i="30" s="1"/>
  <c r="AI35" i="30"/>
  <c r="AI45" i="30" s="1"/>
  <c r="O35" i="30"/>
  <c r="O45" i="30" s="1"/>
  <c r="Q35" i="30"/>
  <c r="Q45" i="30" s="1"/>
  <c r="AK41" i="30"/>
  <c r="AE41" i="30"/>
  <c r="AG41" i="30"/>
  <c r="AK33" i="28"/>
  <c r="AK25" i="30" l="1"/>
  <c r="AK33" i="30" s="1"/>
  <c r="AK35" i="30" s="1"/>
  <c r="AE35" i="30"/>
  <c r="AE45" i="30" s="1"/>
  <c r="AG35" i="30"/>
  <c r="AG45" i="30" l="1"/>
  <c r="AK45" i="30"/>
  <c r="U37" i="28"/>
  <c r="U29" i="28"/>
  <c r="U19" i="28"/>
  <c r="K37" i="28"/>
  <c r="K29" i="28"/>
  <c r="K19" i="28"/>
  <c r="U31" i="28" l="1"/>
  <c r="U41" i="28" s="1"/>
  <c r="K31" i="28"/>
  <c r="K41" i="28" s="1"/>
  <c r="E121" i="13"/>
  <c r="E123" i="13" s="1"/>
  <c r="I50" i="13" l="1"/>
  <c r="E50" i="13"/>
  <c r="I24" i="13"/>
  <c r="X18" i="26" l="1"/>
  <c r="V18" i="26"/>
  <c r="R18" i="26"/>
  <c r="P18" i="26"/>
  <c r="N18" i="26"/>
  <c r="L18" i="26"/>
  <c r="J18" i="26"/>
  <c r="F18" i="26"/>
  <c r="D18" i="26"/>
  <c r="AD18" i="26" l="1"/>
  <c r="AB18" i="26"/>
  <c r="N25" i="26"/>
  <c r="N19" i="26"/>
  <c r="AI19" i="28"/>
  <c r="AA19" i="28"/>
  <c r="Y19" i="28"/>
  <c r="S19" i="28"/>
  <c r="Q19" i="28"/>
  <c r="O19" i="28"/>
  <c r="M19" i="28"/>
  <c r="I19" i="28"/>
  <c r="G19" i="28"/>
  <c r="E19" i="28"/>
  <c r="C19" i="28"/>
  <c r="O37" i="28"/>
  <c r="O29" i="28"/>
  <c r="N29" i="26" l="1"/>
  <c r="O31" i="28"/>
  <c r="O41" i="28" s="1"/>
  <c r="AK40" i="28" l="1"/>
  <c r="AI37" i="28"/>
  <c r="AA37" i="28"/>
  <c r="Y37" i="28"/>
  <c r="S37" i="28"/>
  <c r="Q37" i="28"/>
  <c r="M37" i="28"/>
  <c r="I37" i="28"/>
  <c r="G37" i="28"/>
  <c r="E37" i="28"/>
  <c r="C37" i="28"/>
  <c r="AK36" i="28"/>
  <c r="AK35" i="28"/>
  <c r="AE37" i="28"/>
  <c r="AI29" i="28"/>
  <c r="AA29" i="28"/>
  <c r="Y29" i="28"/>
  <c r="S29" i="28"/>
  <c r="Q29" i="28"/>
  <c r="M29" i="28"/>
  <c r="I29" i="28"/>
  <c r="G29" i="28"/>
  <c r="E29" i="28"/>
  <c r="C29" i="28"/>
  <c r="C31" i="28" s="1"/>
  <c r="AE27" i="28"/>
  <c r="AE25" i="28"/>
  <c r="AE24" i="28"/>
  <c r="AE23" i="28"/>
  <c r="AG23" i="28" s="1"/>
  <c r="AK18" i="28"/>
  <c r="AE19" i="28"/>
  <c r="K110" i="14"/>
  <c r="G110" i="14"/>
  <c r="E110" i="14"/>
  <c r="C41" i="28" l="1"/>
  <c r="AG27" i="28"/>
  <c r="AK27" i="28" s="1"/>
  <c r="AG24" i="28"/>
  <c r="AK24" i="28" s="1"/>
  <c r="AG25" i="28"/>
  <c r="AK25" i="28" s="1"/>
  <c r="S31" i="28"/>
  <c r="S41" i="28" s="1"/>
  <c r="E31" i="28"/>
  <c r="E41" i="28" s="1"/>
  <c r="M31" i="28"/>
  <c r="M41" i="28" s="1"/>
  <c r="AA31" i="28"/>
  <c r="AA41" i="28" s="1"/>
  <c r="AK37" i="28"/>
  <c r="G31" i="28"/>
  <c r="G41" i="28" s="1"/>
  <c r="I31" i="28"/>
  <c r="I41" i="28" s="1"/>
  <c r="Y31" i="28"/>
  <c r="Y41" i="28" s="1"/>
  <c r="Q31" i="28"/>
  <c r="Q41" i="28" s="1"/>
  <c r="AI31" i="28"/>
  <c r="AI41" i="28" s="1"/>
  <c r="AE29" i="28"/>
  <c r="E31" i="14"/>
  <c r="AE31" i="28" l="1"/>
  <c r="AE41" i="28" s="1"/>
  <c r="AG37" i="28"/>
  <c r="AG19" i="28"/>
  <c r="AK17" i="28" l="1"/>
  <c r="AK19" i="28" s="1"/>
  <c r="AK23" i="28"/>
  <c r="AK29" i="28" s="1"/>
  <c r="AG29" i="28"/>
  <c r="AK31" i="28" l="1"/>
  <c r="AK41" i="28" s="1"/>
  <c r="AG31" i="28"/>
  <c r="AG41" i="28" s="1"/>
  <c r="J25" i="26" l="1"/>
  <c r="C24" i="13" l="1"/>
  <c r="I121" i="13" l="1"/>
  <c r="I123" i="13" s="1"/>
  <c r="I87" i="13"/>
  <c r="I77" i="13"/>
  <c r="E87" i="13"/>
  <c r="E77" i="13"/>
  <c r="K93" i="14"/>
  <c r="K77" i="14"/>
  <c r="K50" i="14"/>
  <c r="K31" i="14"/>
  <c r="K18" i="14"/>
  <c r="G93" i="14"/>
  <c r="G77" i="14"/>
  <c r="G50" i="14"/>
  <c r="G31" i="14"/>
  <c r="G18" i="14"/>
  <c r="X25" i="26"/>
  <c r="V25" i="26"/>
  <c r="R25" i="26"/>
  <c r="L25" i="26"/>
  <c r="F25" i="26"/>
  <c r="D25" i="26"/>
  <c r="X19" i="26"/>
  <c r="V19" i="26"/>
  <c r="R19" i="26"/>
  <c r="P19" i="26"/>
  <c r="L19" i="26"/>
  <c r="J19" i="26"/>
  <c r="J29" i="26" s="1"/>
  <c r="F19" i="26"/>
  <c r="D19" i="26"/>
  <c r="AD19" i="26"/>
  <c r="J132" i="25"/>
  <c r="J37" i="25"/>
  <c r="J58" i="25" s="1"/>
  <c r="F132" i="25"/>
  <c r="F120" i="25" l="1"/>
  <c r="F123" i="25" s="1"/>
  <c r="F125" i="25" s="1"/>
  <c r="X29" i="26"/>
  <c r="L29" i="26"/>
  <c r="F29" i="26"/>
  <c r="D29" i="26"/>
  <c r="V29" i="26"/>
  <c r="I89" i="13"/>
  <c r="I125" i="13" s="1"/>
  <c r="G35" i="14"/>
  <c r="G37" i="14" s="1"/>
  <c r="G64" i="14" s="1"/>
  <c r="E52" i="13"/>
  <c r="E89" i="13"/>
  <c r="E125" i="13" s="1"/>
  <c r="I52" i="13"/>
  <c r="K95" i="14"/>
  <c r="G95" i="14"/>
  <c r="K35" i="14"/>
  <c r="K37" i="14" s="1"/>
  <c r="K64" i="14" s="1"/>
  <c r="AB19" i="26"/>
  <c r="AB29" i="26" s="1"/>
  <c r="D37" i="25"/>
  <c r="D58" i="25" s="1"/>
  <c r="D120" i="25" s="1"/>
  <c r="J120" i="25" l="1"/>
  <c r="J123" i="25" s="1"/>
  <c r="J125" i="25" s="1"/>
  <c r="G96" i="14"/>
  <c r="K96" i="14"/>
  <c r="E93" i="14" l="1"/>
  <c r="E50" i="14" l="1"/>
  <c r="I50" i="14"/>
  <c r="H37" i="25" l="1"/>
  <c r="H58" i="25" s="1"/>
  <c r="H120" i="25" s="1"/>
  <c r="H123" i="25" l="1"/>
  <c r="H125" i="25" s="1"/>
  <c r="I93" i="14"/>
  <c r="C87" i="13" l="1"/>
  <c r="G87" i="13"/>
  <c r="I18" i="14" l="1"/>
  <c r="I35" i="14" s="1"/>
  <c r="E18" i="14"/>
  <c r="E35" i="14" s="1"/>
  <c r="C77" i="13"/>
  <c r="G24" i="13"/>
  <c r="H132" i="25" l="1"/>
  <c r="D132" i="25"/>
  <c r="I37" i="14" l="1"/>
  <c r="E37" i="14"/>
  <c r="E64" i="14" s="1"/>
  <c r="I64" i="14" l="1"/>
  <c r="G77" i="13"/>
  <c r="C52" i="13"/>
  <c r="P25" i="26" l="1"/>
  <c r="I77" i="14"/>
  <c r="I95" i="14" s="1"/>
  <c r="I96" i="14" s="1"/>
  <c r="I110" i="14" s="1"/>
  <c r="E77" i="14"/>
  <c r="C121" i="13"/>
  <c r="C123" i="13" s="1"/>
  <c r="G121" i="13"/>
  <c r="G123" i="13" s="1"/>
  <c r="G52" i="13"/>
  <c r="AD25" i="26" l="1"/>
  <c r="AD29" i="26" s="1"/>
  <c r="E95" i="14"/>
  <c r="E96" i="14" s="1"/>
  <c r="D123" i="25"/>
  <c r="D125" i="25" s="1"/>
  <c r="C89" i="13"/>
  <c r="C125" i="13" s="1"/>
  <c r="G89" i="13"/>
  <c r="G125" i="13" s="1"/>
</calcChain>
</file>

<file path=xl/sharedStrings.xml><?xml version="1.0" encoding="utf-8"?>
<sst xmlns="http://schemas.openxmlformats.org/spreadsheetml/2006/main" count="763" uniqueCount="378">
  <si>
    <t>Charoen Pokphand Foods Public Company Limited</t>
  </si>
  <si>
    <t>and its Subsidiaries</t>
  </si>
  <si>
    <t>Statements of financial position</t>
  </si>
  <si>
    <t>(Unit: Thousand Baht)</t>
  </si>
  <si>
    <t>Consolidated</t>
  </si>
  <si>
    <t>Separate</t>
  </si>
  <si>
    <t>financial statements</t>
  </si>
  <si>
    <t xml:space="preserve"> financial statements</t>
  </si>
  <si>
    <t>31 December</t>
  </si>
  <si>
    <t>Assets</t>
  </si>
  <si>
    <t>Note</t>
  </si>
  <si>
    <t>Current assets</t>
  </si>
  <si>
    <t>Cash and cash equivalents</t>
  </si>
  <si>
    <t>Short-term loans to related parties</t>
  </si>
  <si>
    <t>Inventories</t>
  </si>
  <si>
    <t>Current biological assets</t>
  </si>
  <si>
    <t>Other current financial assets</t>
  </si>
  <si>
    <t>Restricted deposits at financial institutions</t>
  </si>
  <si>
    <t>Advance payments for purchase of goods</t>
  </si>
  <si>
    <t>Prepaid expenses</t>
  </si>
  <si>
    <t>Accrued dividend income</t>
  </si>
  <si>
    <t>Other current assets</t>
  </si>
  <si>
    <t>Non-current assets classified as held for sale</t>
  </si>
  <si>
    <t>Total current assets</t>
  </si>
  <si>
    <t>Assets (Continued)</t>
  </si>
  <si>
    <t>Non-current assets</t>
  </si>
  <si>
    <t>Investments in equity securities</t>
  </si>
  <si>
    <t>Investments in subsidiaries</t>
  </si>
  <si>
    <t xml:space="preserve">Investments in associates </t>
  </si>
  <si>
    <t>Investments in joint ventures</t>
  </si>
  <si>
    <t>Long-term loans to related parties</t>
  </si>
  <si>
    <t>Investment properties</t>
  </si>
  <si>
    <t>Property, plant and equipment</t>
  </si>
  <si>
    <t>Right-of-use assets</t>
  </si>
  <si>
    <t>Goodwill</t>
  </si>
  <si>
    <t>Other intangible assets</t>
  </si>
  <si>
    <t>Non-current biological assets</t>
  </si>
  <si>
    <t xml:space="preserve">Deferred tax assets </t>
  </si>
  <si>
    <t>Other non-current financial assets</t>
  </si>
  <si>
    <t>Other non-current assets</t>
  </si>
  <si>
    <t>Total non-current assets</t>
  </si>
  <si>
    <t>Total assets</t>
  </si>
  <si>
    <t>Liabilities and shareholders’ equity</t>
  </si>
  <si>
    <t>Current liabilities</t>
  </si>
  <si>
    <t xml:space="preserve">Bank overdrafts and short-term borrowings </t>
  </si>
  <si>
    <t xml:space="preserve">   from financial institutions  </t>
  </si>
  <si>
    <t>Bills of exchange</t>
  </si>
  <si>
    <t xml:space="preserve">Current portion of lease liabilities </t>
  </si>
  <si>
    <t>Other current financial liabilities</t>
  </si>
  <si>
    <t>Other current liabilities</t>
  </si>
  <si>
    <t>Total current liabilities</t>
  </si>
  <si>
    <t>Non-current liabilities</t>
  </si>
  <si>
    <t>Lease liabilities</t>
  </si>
  <si>
    <t xml:space="preserve">Deferred tax liabilities </t>
  </si>
  <si>
    <t>Provision for employee benefits</t>
  </si>
  <si>
    <t>Other non-current financial liabilities</t>
  </si>
  <si>
    <t>Total non-current liabilities</t>
  </si>
  <si>
    <t>Total liabilities</t>
  </si>
  <si>
    <t xml:space="preserve">Liabilities and shareholders’ equity </t>
  </si>
  <si>
    <t xml:space="preserve">   (Continued)</t>
  </si>
  <si>
    <t>Shareholders’ equity</t>
  </si>
  <si>
    <t xml:space="preserve">Share capital </t>
  </si>
  <si>
    <r>
      <t xml:space="preserve">   Authorised share capital </t>
    </r>
    <r>
      <rPr>
        <i/>
        <sz val="11"/>
        <rFont val="Times New Roman"/>
        <family val="1"/>
      </rPr>
      <t>(ordinary shares,</t>
    </r>
  </si>
  <si>
    <r>
      <t xml:space="preserve">      </t>
    </r>
    <r>
      <rPr>
        <i/>
        <sz val="11"/>
        <rFont val="Times New Roman"/>
        <family val="1"/>
      </rPr>
      <t>par value at Baht 1 per share)</t>
    </r>
  </si>
  <si>
    <r>
      <t xml:space="preserve">   Issued and paid-up share capital </t>
    </r>
    <r>
      <rPr>
        <i/>
        <sz val="11"/>
        <rFont val="Times New Roman"/>
        <family val="1"/>
      </rPr>
      <t>(ordinary shares,</t>
    </r>
  </si>
  <si>
    <t>Share premium</t>
  </si>
  <si>
    <t xml:space="preserve">   Share premium on ordinary shares</t>
  </si>
  <si>
    <t>Retained earnings</t>
  </si>
  <si>
    <t xml:space="preserve">   Appropriated</t>
  </si>
  <si>
    <t xml:space="preserve">      Legal reserve</t>
  </si>
  <si>
    <t xml:space="preserve">   Unappropriated</t>
  </si>
  <si>
    <t>Treasury shares</t>
  </si>
  <si>
    <t>Other components of shareholders’ equity</t>
  </si>
  <si>
    <t xml:space="preserve">Subordinated perpetual debentures </t>
  </si>
  <si>
    <t>Non-controlling interests</t>
  </si>
  <si>
    <t>Total shareholders’ equity</t>
  </si>
  <si>
    <t>Total liabilities and shareholders’ equity</t>
  </si>
  <si>
    <t xml:space="preserve">Statements of income </t>
  </si>
  <si>
    <t>Year ended 31 December</t>
  </si>
  <si>
    <t>Income</t>
  </si>
  <si>
    <t>Revenue from sale of goods</t>
  </si>
  <si>
    <t>Interest income</t>
  </si>
  <si>
    <t>Dividend income</t>
  </si>
  <si>
    <t>Net foreign exchange gains</t>
  </si>
  <si>
    <t>Other income</t>
  </si>
  <si>
    <t>Total income</t>
  </si>
  <si>
    <t>Expenses</t>
  </si>
  <si>
    <t>Cost of sale of goods</t>
  </si>
  <si>
    <t>Distribution costs</t>
  </si>
  <si>
    <t>Administrative expenses</t>
  </si>
  <si>
    <t>Finance cost on lease liabilities</t>
  </si>
  <si>
    <t>Other finance costs</t>
  </si>
  <si>
    <t>Total expenses</t>
  </si>
  <si>
    <t>Share of profit of associates and joint ventures</t>
  </si>
  <si>
    <t xml:space="preserve">    accounted for using equity method</t>
  </si>
  <si>
    <t>Income tax expense (income)</t>
  </si>
  <si>
    <t>Statements of comprehensive income</t>
  </si>
  <si>
    <t>Items that will be reclassified</t>
  </si>
  <si>
    <t xml:space="preserve">    subsequently to profit or loss</t>
  </si>
  <si>
    <t>Foreign currency translation differences</t>
  </si>
  <si>
    <t>Total items that will be reclassified</t>
  </si>
  <si>
    <t xml:space="preserve">Items that will not be reclassified </t>
  </si>
  <si>
    <t>Total items that will not be reclassified</t>
  </si>
  <si>
    <t>Total comprehensive income for the year</t>
  </si>
  <si>
    <t xml:space="preserve">Charoen Pokphand Foods Public Company Limited </t>
  </si>
  <si>
    <t xml:space="preserve">and its Subsidiaries </t>
  </si>
  <si>
    <t>Statements of changes in equity</t>
  </si>
  <si>
    <t>Consolidated financial statements</t>
  </si>
  <si>
    <t>Total other</t>
  </si>
  <si>
    <t>Issued and</t>
  </si>
  <si>
    <t xml:space="preserve">Share premium </t>
  </si>
  <si>
    <t>Unappropriated</t>
  </si>
  <si>
    <t>Subordinated</t>
  </si>
  <si>
    <t>Non-</t>
  </si>
  <si>
    <t xml:space="preserve">paid-up </t>
  </si>
  <si>
    <t>on ordinary</t>
  </si>
  <si>
    <t xml:space="preserve">Other </t>
  </si>
  <si>
    <t>common control</t>
  </si>
  <si>
    <t>Legal</t>
  </si>
  <si>
    <t>Treasury</t>
  </si>
  <si>
    <t xml:space="preserve"> perpetual</t>
  </si>
  <si>
    <t xml:space="preserve">controlling </t>
  </si>
  <si>
    <t>share capital</t>
  </si>
  <si>
    <t>shares</t>
  </si>
  <si>
    <t>premium</t>
  </si>
  <si>
    <t>reserve</t>
  </si>
  <si>
    <t>hedges</t>
  </si>
  <si>
    <t xml:space="preserve"> equity</t>
  </si>
  <si>
    <t xml:space="preserve"> debentures </t>
  </si>
  <si>
    <t>interests</t>
  </si>
  <si>
    <t>equity</t>
  </si>
  <si>
    <t>Transactions with owners, recorded directly in equity</t>
  </si>
  <si>
    <t xml:space="preserve">   Distributions to owners</t>
  </si>
  <si>
    <t xml:space="preserve">   Dividends paid </t>
  </si>
  <si>
    <t xml:space="preserve">   Shares repurchased</t>
  </si>
  <si>
    <t xml:space="preserve">   Total distributions to owners</t>
  </si>
  <si>
    <t xml:space="preserve">   Changes in ownership interests</t>
  </si>
  <si>
    <t xml:space="preserve">   Changes in interests in subsidiaries</t>
  </si>
  <si>
    <t xml:space="preserve">      without a change in control</t>
  </si>
  <si>
    <t xml:space="preserve">   New shares issued by subsidiaries </t>
  </si>
  <si>
    <t xml:space="preserve">   Total changes in ownership interests</t>
  </si>
  <si>
    <t>Total transactions with owners,</t>
  </si>
  <si>
    <t xml:space="preserve">   recorded directly in equity</t>
  </si>
  <si>
    <t xml:space="preserve">   Profit</t>
  </si>
  <si>
    <t xml:space="preserve">      - Others</t>
  </si>
  <si>
    <t>Separate financial statements</t>
  </si>
  <si>
    <t xml:space="preserve">on ordinary </t>
  </si>
  <si>
    <t>perpetual</t>
  </si>
  <si>
    <t>debentures</t>
  </si>
  <si>
    <t xml:space="preserve">   Distributions to owners </t>
  </si>
  <si>
    <t xml:space="preserve">   Dividends paid</t>
  </si>
  <si>
    <t xml:space="preserve">   Total distributions to owners </t>
  </si>
  <si>
    <t xml:space="preserve">Statements of cash flows </t>
  </si>
  <si>
    <t>Cash flows from operating activities</t>
  </si>
  <si>
    <t xml:space="preserve">Depreciation </t>
  </si>
  <si>
    <t>Amortisation</t>
  </si>
  <si>
    <t>Depreciation of biological assets</t>
  </si>
  <si>
    <t>Finance costs</t>
  </si>
  <si>
    <t>Provisions for employee benefits</t>
  </si>
  <si>
    <t>Unrealised (gains) losses on exchange rates</t>
  </si>
  <si>
    <t xml:space="preserve">   accounted for using equity method</t>
  </si>
  <si>
    <t>Cash flows from operating activities (Continued)</t>
  </si>
  <si>
    <t>Changes in operating assets and liabilities</t>
  </si>
  <si>
    <t>Biological assets</t>
  </si>
  <si>
    <t xml:space="preserve">   </t>
  </si>
  <si>
    <t>Cash flows from investing activities</t>
  </si>
  <si>
    <t>Interest received</t>
  </si>
  <si>
    <t>Dividends received</t>
  </si>
  <si>
    <t>Payment for acquisition of other intangible assets</t>
  </si>
  <si>
    <t>Proceeds from sale of other intangible assets</t>
  </si>
  <si>
    <t>Cash flows from financing activities</t>
  </si>
  <si>
    <t>Payment of lease liabilities</t>
  </si>
  <si>
    <t>Proceeds from issue of debentures</t>
  </si>
  <si>
    <t>Repayment of debentures</t>
  </si>
  <si>
    <t>Interest paid</t>
  </si>
  <si>
    <t>Cash and cash equivalents at 1 January</t>
  </si>
  <si>
    <t>Cash and cash equivalents at 31 December</t>
  </si>
  <si>
    <t>1.</t>
  </si>
  <si>
    <t>These consisted of:</t>
  </si>
  <si>
    <t>Bank overdrafts</t>
  </si>
  <si>
    <t>Net</t>
  </si>
  <si>
    <t>2.</t>
  </si>
  <si>
    <t>Non-cash transactions</t>
  </si>
  <si>
    <t>Transfer to retained earnings</t>
  </si>
  <si>
    <t xml:space="preserve">Proceeds from sale of property, plant and equipment </t>
  </si>
  <si>
    <t>Proceeds from long-term loan to related parties</t>
  </si>
  <si>
    <t xml:space="preserve">   before effect of exchange rates</t>
  </si>
  <si>
    <t xml:space="preserve">   perpetual debentures - net of income tax</t>
  </si>
  <si>
    <t xml:space="preserve">Payment for acqusition of property, plant and </t>
  </si>
  <si>
    <t xml:space="preserve">Payment for acquisition of non-controlling interests </t>
  </si>
  <si>
    <t xml:space="preserve">Income tax relating to items that will be </t>
  </si>
  <si>
    <t xml:space="preserve">Income tax relating to items that will not be </t>
  </si>
  <si>
    <t xml:space="preserve">    reclassified subsequently to profit or loss</t>
  </si>
  <si>
    <t xml:space="preserve">Effect of exchange rate changes on </t>
  </si>
  <si>
    <t xml:space="preserve">   cash and cash equivalents</t>
  </si>
  <si>
    <t>Gains on investments</t>
  </si>
  <si>
    <t>Impairment losses</t>
  </si>
  <si>
    <t xml:space="preserve">Gains (losses) on remeasurements of </t>
  </si>
  <si>
    <t>Total comprehensive income (expense) for the year</t>
  </si>
  <si>
    <t xml:space="preserve">Other comprehensive income (expense) </t>
  </si>
  <si>
    <t xml:space="preserve">    for the year, net of income tax</t>
  </si>
  <si>
    <t>Corporate income tax payable</t>
  </si>
  <si>
    <t xml:space="preserve">      Treasury shares reserve</t>
  </si>
  <si>
    <t xml:space="preserve">    using equity method</t>
  </si>
  <si>
    <t xml:space="preserve">   Loss of control in subsidiaries</t>
  </si>
  <si>
    <t xml:space="preserve">Other premium </t>
  </si>
  <si>
    <t xml:space="preserve">Interest and related expenses paid on subordinated </t>
  </si>
  <si>
    <t>Total transactions with owners, recorded directly in equity</t>
  </si>
  <si>
    <t>Effect in cash from loss of control in subsidiaries</t>
  </si>
  <si>
    <t>Supplemental disclosures of cash flows information:</t>
  </si>
  <si>
    <t>Trade and other current receivables</t>
  </si>
  <si>
    <t xml:space="preserve">Trade and other current payables </t>
  </si>
  <si>
    <t>Current portion of debentures</t>
  </si>
  <si>
    <t>Debentures</t>
  </si>
  <si>
    <t>Equity</t>
  </si>
  <si>
    <t>attributable to</t>
  </si>
  <si>
    <t>owners of</t>
  </si>
  <si>
    <t>the parent</t>
  </si>
  <si>
    <t>Year ended 31 December 2024</t>
  </si>
  <si>
    <t>Balance at 1 January 2024</t>
  </si>
  <si>
    <t>Balance at 31 December 2024</t>
  </si>
  <si>
    <t xml:space="preserve">   trade and other current receivables</t>
  </si>
  <si>
    <t xml:space="preserve">Proceeds from long-term borrowings from </t>
  </si>
  <si>
    <t>Repayment of long-term borrowings from</t>
  </si>
  <si>
    <t>Payment of financial transaction costs</t>
  </si>
  <si>
    <t>Dividends paid to shareholders of the Company and</t>
  </si>
  <si>
    <t>Net increase (decrease) in cash and cash equivalents,</t>
  </si>
  <si>
    <t xml:space="preserve">      in subsidiaries and associates</t>
  </si>
  <si>
    <t xml:space="preserve">      in subsidiaries and associates </t>
  </si>
  <si>
    <t>Loss from investment exchange</t>
  </si>
  <si>
    <t xml:space="preserve">Net cash from (used in) financing activities  </t>
  </si>
  <si>
    <t>Accrued expenses</t>
  </si>
  <si>
    <t xml:space="preserve">    Non-controlling interests</t>
  </si>
  <si>
    <r>
      <t xml:space="preserve">    per share </t>
    </r>
    <r>
      <rPr>
        <b/>
        <i/>
        <sz val="11"/>
        <rFont val="Times New Roman"/>
        <family val="1"/>
      </rPr>
      <t>(in Baht)</t>
    </r>
  </si>
  <si>
    <t xml:space="preserve">    other comprehensive income</t>
  </si>
  <si>
    <t xml:space="preserve">    defined benefit plans</t>
  </si>
  <si>
    <t xml:space="preserve">Total </t>
  </si>
  <si>
    <t>shareholders’</t>
  </si>
  <si>
    <t xml:space="preserve">   Changes in interests in associates</t>
  </si>
  <si>
    <t xml:space="preserve">   held-for-trade</t>
  </si>
  <si>
    <t xml:space="preserve">   equipment and investment properties</t>
  </si>
  <si>
    <t xml:space="preserve">   and investment properties</t>
  </si>
  <si>
    <t xml:space="preserve">   financial institutions</t>
  </si>
  <si>
    <t xml:space="preserve">   financial institutions </t>
  </si>
  <si>
    <t xml:space="preserve">   non-controlling interests</t>
  </si>
  <si>
    <t>Payment for acquisition of investments and capital increase</t>
  </si>
  <si>
    <t>Gains on changes in fair value</t>
  </si>
  <si>
    <t xml:space="preserve">    of investment properties</t>
  </si>
  <si>
    <t xml:space="preserve">    associates and joint ventures accounted for </t>
  </si>
  <si>
    <t>Accrued income</t>
  </si>
  <si>
    <t xml:space="preserve">   Put options written on non-controlling interests</t>
  </si>
  <si>
    <t xml:space="preserve">   Profit </t>
  </si>
  <si>
    <t>Share of other comprehensive expense of</t>
  </si>
  <si>
    <t>Translation</t>
  </si>
  <si>
    <t>Cash flow</t>
  </si>
  <si>
    <t>hedges reserve</t>
  </si>
  <si>
    <t>Fair value</t>
  </si>
  <si>
    <t>Revaluation</t>
  </si>
  <si>
    <t xml:space="preserve">   Other comprehensive income (expense)</t>
  </si>
  <si>
    <t xml:space="preserve">      - Gains on remeasurement of defined benefit plans</t>
  </si>
  <si>
    <t>business</t>
  </si>
  <si>
    <t>Deficit from</t>
  </si>
  <si>
    <t>combination</t>
  </si>
  <si>
    <t>under</t>
  </si>
  <si>
    <t>Surplus from</t>
  </si>
  <si>
    <t xml:space="preserve"> reserve</t>
  </si>
  <si>
    <t xml:space="preserve">      - Losses on remeasurement of defined benefit plans</t>
  </si>
  <si>
    <t>Surplus (deficit) from business combination</t>
  </si>
  <si>
    <t xml:space="preserve">   under common control</t>
  </si>
  <si>
    <t>Proceeds from (payment for) acquisition of treasury shares</t>
  </si>
  <si>
    <t xml:space="preserve">    Equity holders of the company</t>
  </si>
  <si>
    <t>Other comprehensive income</t>
  </si>
  <si>
    <t xml:space="preserve"> components</t>
  </si>
  <si>
    <t>of shareholders'</t>
  </si>
  <si>
    <t>Net decrease in cash and cash equivalents</t>
  </si>
  <si>
    <t xml:space="preserve">Net cash used in investing activities  </t>
  </si>
  <si>
    <t>Year ended 31 December 2025</t>
  </si>
  <si>
    <t>Balance at 1 January 2025</t>
  </si>
  <si>
    <t>Balance at 31 December 2025</t>
  </si>
  <si>
    <t>During the year 2025</t>
  </si>
  <si>
    <t xml:space="preserve">   in subsidiaries and associates </t>
  </si>
  <si>
    <t>Equity attributable to owners of the parent</t>
  </si>
  <si>
    <t>Surplus (deficit)</t>
  </si>
  <si>
    <t>from change in</t>
  </si>
  <si>
    <t>shareholders’ equity</t>
  </si>
  <si>
    <t>in subsidiaries</t>
  </si>
  <si>
    <t>and associates</t>
  </si>
  <si>
    <t>reserves</t>
  </si>
  <si>
    <t>Gains on change in fair value of investment properties</t>
  </si>
  <si>
    <t>Increase in other financial assets</t>
  </si>
  <si>
    <t xml:space="preserve">Decrease in short-term borrowings from </t>
  </si>
  <si>
    <t xml:space="preserve">      - Losses on remeasurement of defined  benefit plans</t>
  </si>
  <si>
    <t>Other non-current liabilities</t>
  </si>
  <si>
    <t xml:space="preserve">      redemption period</t>
  </si>
  <si>
    <t xml:space="preserve">   Dividend paid</t>
  </si>
  <si>
    <t>MJPHCPYXRPGYMYNJAXBP71PK2GB064J07QZ2W492AGDSXB0ZG5RG</t>
  </si>
  <si>
    <t>Khotchamon, Wimonanupong</t>
  </si>
  <si>
    <t>Create</t>
  </si>
  <si>
    <t>c7086cf8-098e-470d-ad3b-bc4ec35f6ed3</t>
  </si>
  <si>
    <t>{"id":"c7086cf8-098e-470d-ad3b-bc4ec35f6ed3","type":1,"name":"workbookId","value":"c27f4281-78e6-4e54-a987-0f014d94694a"}</t>
  </si>
  <si>
    <t>0705cc80-2c02-4dd4-a48f-e080b1c83a08</t>
  </si>
  <si>
    <t>{"id":"0705cc80-2c02-4dd4-a48f-e080b1c83a08","type":0,"name":"dataSnipperSheetDeleted","value":"false"}</t>
  </si>
  <si>
    <t>c553481e-a637-4249-809a-a61f3a54dfc8</t>
  </si>
  <si>
    <t>{"id":"c553481e-a637-4249-809a-a61f3a54dfc8","type":0,"name":"embed-documents","value":"false"}</t>
  </si>
  <si>
    <t>f50edb99-c0c7-4d88-a60d-58f2b35e5e26</t>
  </si>
  <si>
    <t>{"id":"f50edb99-c0c7-4d88-a60d-58f2b35e5e26","type":0,"name":"table-snip-suggestions","value":"true"}</t>
  </si>
  <si>
    <t>146bcaf4-881e-4ced-8c8e-37ee13b6b21e</t>
  </si>
  <si>
    <t>{"id":"146bcaf4-881e-4ced-8c8e-37ee13b6b21e","type":1,"name":"migratedFssProjectId","value":""}</t>
  </si>
  <si>
    <t>5, 31</t>
  </si>
  <si>
    <t>18, 31</t>
  </si>
  <si>
    <t>31, 35</t>
  </si>
  <si>
    <t>7, 27</t>
  </si>
  <si>
    <t>11, 12</t>
  </si>
  <si>
    <t>JYA549AEVRTPZW6Y8Y34W6NYCQVDFQK0K96J2S4FC47YVPNQ6GF0</t>
  </si>
  <si>
    <t>Nganchaturat, Patteera</t>
  </si>
  <si>
    <t>Surplus (deficit) from change in shareholders’ equity</t>
  </si>
  <si>
    <t>Profit before income tax expense (income)</t>
  </si>
  <si>
    <t>Profit for the year</t>
  </si>
  <si>
    <t>Profit for the year attributable to:</t>
  </si>
  <si>
    <t>Basic and diluted earnings</t>
  </si>
  <si>
    <t>Losses on cash flow hedges</t>
  </si>
  <si>
    <t>Total comprehensive income attributable to:</t>
  </si>
  <si>
    <t xml:space="preserve">   Dissolution of subsidiaries</t>
  </si>
  <si>
    <t xml:space="preserve">   Acquisition of subsidiaries that has</t>
  </si>
  <si>
    <t xml:space="preserve">      non-controlling interests</t>
  </si>
  <si>
    <t xml:space="preserve">(Reversal of) expected credit losses and bad debt for </t>
  </si>
  <si>
    <t>Proceeds from capital reduction of a subsidiary</t>
  </si>
  <si>
    <t>Gains on revaluation of assets</t>
  </si>
  <si>
    <t xml:space="preserve">Proceeds from sale of investments </t>
  </si>
  <si>
    <t>Increase in bills of exchange</t>
  </si>
  <si>
    <t>5, 18, 31</t>
  </si>
  <si>
    <t xml:space="preserve">2.3 The Company acquired investment in an associate amounting to Baht 5,668 million by offsetting the consideration of the shares </t>
  </si>
  <si>
    <t>21, 22</t>
  </si>
  <si>
    <t xml:space="preserve">Net cash from operating activities </t>
  </si>
  <si>
    <t xml:space="preserve">   and right-of-use assets</t>
  </si>
  <si>
    <t xml:space="preserve">   property, plant and equipment, other intangible assets </t>
  </si>
  <si>
    <t xml:space="preserve">   from related parties</t>
  </si>
  <si>
    <t xml:space="preserve">Increase (decrease) in short-term borrowings </t>
  </si>
  <si>
    <t xml:space="preserve">    biological assets</t>
  </si>
  <si>
    <t>Adjustments to reconcile profit to cash receipts</t>
  </si>
  <si>
    <t xml:space="preserve">Current portion of long-term borrowings </t>
  </si>
  <si>
    <t xml:space="preserve">   from financial institutions</t>
  </si>
  <si>
    <t>Long-term borrowings from financial institutions</t>
  </si>
  <si>
    <t xml:space="preserve">Share of other comprehensive income (expense) </t>
  </si>
  <si>
    <t xml:space="preserve">    of associates and joint ventures accounted for </t>
  </si>
  <si>
    <t>Taxes paid</t>
  </si>
  <si>
    <t>(Increase) decrease in short-term loans to related parties</t>
  </si>
  <si>
    <t>2.2 The Company increased share capital in subsidiaries amounting to Baht 1,871 million by offsetting the consideration of the shares</t>
  </si>
  <si>
    <t xml:space="preserve">     amounting to Baht 551 million (See detail in note 4).</t>
  </si>
  <si>
    <t xml:space="preserve">      (See detail in note 11).</t>
  </si>
  <si>
    <t>Owners of the parent</t>
  </si>
  <si>
    <t xml:space="preserve">    Owners of the parent</t>
  </si>
  <si>
    <t>Comprehensive income (expense) for the year</t>
  </si>
  <si>
    <t xml:space="preserve">   Capital reduced from treasury shares with maturity of </t>
  </si>
  <si>
    <t>Gain on change in fair value of financial asset</t>
  </si>
  <si>
    <t>(Reversal of) losses on inventories devaluation</t>
  </si>
  <si>
    <t>Proceeds from issue of new ordinary shares in subsidiaries</t>
  </si>
  <si>
    <t xml:space="preserve">     amounting to Baht 1,861 million (See detail in note 9 (b) and 9 (c)).</t>
  </si>
  <si>
    <t>XB7HD2CVWB48S29WDTVZY04CVE1B6AZSKN3GNNY2V4GX5TWDG7Q0</t>
  </si>
  <si>
    <t>Arunothai, Rassamee</t>
  </si>
  <si>
    <t>Short-term borrowings from related parties</t>
  </si>
  <si>
    <t>Loss (gain) on changes in fair value of</t>
  </si>
  <si>
    <t>Net foreign exchange loss</t>
  </si>
  <si>
    <t xml:space="preserve">Gain (losses) on equity investment </t>
  </si>
  <si>
    <t xml:space="preserve">    measured at fair value through</t>
  </si>
  <si>
    <t xml:space="preserve">   Capital reduced from treasury shares with </t>
  </si>
  <si>
    <t xml:space="preserve">      maturity of redemption period</t>
  </si>
  <si>
    <t>Losses on sale and write-off and impairment loss of</t>
  </si>
  <si>
    <t>Provisions for employee benefits paid</t>
  </si>
  <si>
    <t xml:space="preserve">Consideration paid for acquisition of subsidiaries, </t>
  </si>
  <si>
    <t xml:space="preserve">   net of cash acquired</t>
  </si>
  <si>
    <t xml:space="preserve">2.1 A subsidiary acquired investment in another subsidiary amounting to Baht 772 million by offsetting  the consideration of the shares </t>
  </si>
  <si>
    <t>Impairment losses on investments</t>
  </si>
  <si>
    <t>Loss from exchanges of investments</t>
  </si>
  <si>
    <t>2SDZAK4XQ84RSX8KH8BTW23CBP7GCD22NJP6XFBM1FKXEBFN5NKG</t>
  </si>
  <si>
    <t>Peeyaporn, Pornthaweesuk</t>
  </si>
  <si>
    <t>Loss (gain) on changes in fair value of biological assets</t>
  </si>
  <si>
    <t xml:space="preserve">Accrued expenses and other liabilities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</si>
</sst>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3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;\(#,##0\)"/>
    <numFmt numFmtId="167" formatCode="_(* #,##0_);_(* \(#,##0\);_(* &quot;-&quot;??_);_(@_)"/>
    <numFmt numFmtId="168" formatCode="#,##0.0_);\(#,##0.0\)"/>
    <numFmt numFmtId="169" formatCode="0.0%"/>
    <numFmt numFmtId="170" formatCode="#.\ \ "/>
    <numFmt numFmtId="171" formatCode="##.\ \ "/>
    <numFmt numFmtId="172" formatCode="###0_);[Red]\(###0\)"/>
    <numFmt numFmtId="173" formatCode="#,##0.00\ &quot;F&quot;;\-#,##0.00\ &quot;F&quot;"/>
    <numFmt numFmtId="174" formatCode="\ว\ \ด\ด\ด\ด\ &quot;ค.ศ.&quot;\ \ค\ค\ค\ค"/>
    <numFmt numFmtId="175" formatCode="dd\-mmm\-yy_)"/>
    <numFmt numFmtId="176" formatCode="#,##0\ \ ;\(#,##0\)\ ;\—\ \ \ \ "/>
    <numFmt numFmtId="177" formatCode="&quot;฿&quot;\t#,##0_);[Red]\(&quot;฿&quot;\t#,##0\)"/>
    <numFmt numFmtId="178" formatCode="_-* #,##0&quot; F&quot;_-;\-* #,##0&quot; F&quot;_-;_-* &quot;-&quot;&quot; F&quot;_-;_-@_-"/>
    <numFmt numFmtId="179" formatCode="_-* #,##0.00&quot; F&quot;_-;\-* #,##0.00&quot; F&quot;_-;_-* &quot;-&quot;??&quot; F&quot;_-;_-@_-"/>
    <numFmt numFmtId="180" formatCode="0.00_)"/>
    <numFmt numFmtId="181" formatCode="#,##0&quot;£&quot;_);[Red]\(#,##0&quot;£&quot;\)"/>
    <numFmt numFmtId="182" formatCode="_-&quot;$&quot;* #,##0.00_-;\-&quot;$&quot;* #,##0.00_-;_-&quot;$&quot;* &quot;-&quot;??_-;_-@_-"/>
    <numFmt numFmtId="183" formatCode="&quot;?&quot;#,##0.00;\-&quot;?&quot;#,##0.00"/>
    <numFmt numFmtId="184" formatCode="_-&quot;?&quot;* #,##0_-;\-&quot;?&quot;* #,##0_-;_-&quot;?&quot;* &quot;-&quot;_-;_-@_-"/>
    <numFmt numFmtId="185" formatCode="&quot;?&quot;#,##0;[Red]\-&quot;?&quot;#,##0"/>
    <numFmt numFmtId="186" formatCode="&quot;?&quot;#,##0.00;[Red]\-&quot;?&quot;#,##0.00"/>
    <numFmt numFmtId="187" formatCode="_-&quot;$&quot;* #,##0_-;\-&quot;$&quot;* #,##0_-;_-&quot;$&quot;* &quot;-&quot;_-;_-@_-"/>
    <numFmt numFmtId="188" formatCode="&quot;\&quot;#,##0.00;[Red]&quot;\&quot;\-#,##0.00"/>
    <numFmt numFmtId="189" formatCode="&quot;\&quot;#,##0;[Red]&quot;\&quot;\-#,##0"/>
    <numFmt numFmtId="190" formatCode="_-&quot;Dfl.&quot;\ * #,##0.00_-;_-&quot;Dfl.&quot;\ * #,##0.00\-;_-&quot;Dfl.&quot;\ * &quot;-&quot;??_-;_-@_-"/>
    <numFmt numFmtId="191" formatCode="_-* #,##0.00_-;_-* #,##0.00\-;_-* &quot;-&quot;??_-;_-@_-"/>
    <numFmt numFmtId="192" formatCode="_-&quot;?&quot;* #,##0.00_-;\-&quot;?&quot;* #,##0.00_-;_-&quot;?&quot;* &quot;-&quot;??_-;_-@_-"/>
    <numFmt numFmtId="193" formatCode="_-* #,##0_-;_-* #,##0\-;_-* &quot;-&quot;_-;_-@_-"/>
    <numFmt numFmtId="194" formatCode="_-&quot;Dfl.&quot;\ * #,##0_-;_-&quot;Dfl.&quot;\ * #,##0\-;_-&quot;Dfl.&quot;\ * &quot;-&quot;_-;_-@_-"/>
    <numFmt numFmtId="195" formatCode="General_)"/>
    <numFmt numFmtId="196" formatCode="0.000"/>
    <numFmt numFmtId="197" formatCode="#,##0.000_);\(#,##0.000\)"/>
    <numFmt numFmtId="198" formatCode="_(* #,##0.0_);_(* \(#,##0.00\);_(* &quot;-&quot;??_);_(@_)"/>
    <numFmt numFmtId="199" formatCode="&quot;$&quot;#,\);\(&quot;$&quot;#,##0\)"/>
    <numFmt numFmtId="200" formatCode="0.000_)"/>
    <numFmt numFmtId="201" formatCode="&quot;$&quot;\t#,##0_);\(&quot;$&quot;\t#,##0\)"/>
    <numFmt numFmtId="202" formatCode="0."/>
    <numFmt numFmtId="203" formatCode="\t#,##0"/>
    <numFmt numFmtId="204" formatCode="\t#,##0.00_);[Red]\(\t#,##0.00\)"/>
    <numFmt numFmtId="205" formatCode="\60\4\7\:"/>
    <numFmt numFmtId="206" formatCode="&quot;$&quot;#,\);\(&quot;$&quot;#,\)"/>
    <numFmt numFmtId="207" formatCode="&quot;$&quot;#,;\(&quot;$&quot;#,\)"/>
    <numFmt numFmtId="208" formatCode="_-&quot;\&quot;* #,##0_-;\-&quot;\&quot;* #,##0_-;_-&quot;\&quot;* &quot;-&quot;_-;_-@_-"/>
    <numFmt numFmtId="209" formatCode="_-&quot;\&quot;* #,##0.00_-;\-&quot;\&quot;* #,##0.00_-;_-&quot;\&quot;* &quot;-&quot;??_-;_-@_-"/>
  </numFmts>
  <fonts count="142"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1"/>
      <color indexed="8"/>
      <name val="Times New Roman"/>
      <family val="1"/>
    </font>
    <font>
      <sz val="10"/>
      <name val="Arial"/>
      <family val="2"/>
    </font>
    <font>
      <sz val="15"/>
      <name val="Angsana New"/>
      <family val="1"/>
    </font>
    <font>
      <b/>
      <sz val="16"/>
      <name val="Angsana New"/>
      <family val="1"/>
    </font>
    <font>
      <b/>
      <sz val="15"/>
      <name val="Angsana New"/>
      <family val="1"/>
    </font>
    <font>
      <sz val="9"/>
      <name val="Arial"/>
      <family val="2"/>
    </font>
    <font>
      <sz val="12"/>
      <name val="Angsana New"/>
      <family val="1"/>
    </font>
    <font>
      <i/>
      <sz val="10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sz val="14"/>
      <name val="Cordia New"/>
      <family val="2"/>
    </font>
    <font>
      <sz val="14"/>
      <name val="CordiaUPC"/>
      <family val="2"/>
    </font>
    <font>
      <sz val="11"/>
      <color indexed="8"/>
      <name val="Calibri"/>
      <family val="2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  <font>
      <sz val="16"/>
      <name val="CordiaUPC"/>
      <family val="1"/>
    </font>
    <font>
      <sz val="11"/>
      <color indexed="9"/>
      <name val="Calibri"/>
      <family val="2"/>
    </font>
    <font>
      <sz val="11"/>
      <color indexed="9"/>
      <name val="Tahoma"/>
      <family val="2"/>
      <charset val="222"/>
    </font>
    <font>
      <sz val="11"/>
      <color indexed="9"/>
      <name val="Tahoma"/>
      <family val="2"/>
    </font>
    <font>
      <sz val="14"/>
      <name val="AngsanaUPC"/>
      <family val="1"/>
    </font>
    <font>
      <sz val="10"/>
      <name val="Book Antiqua"/>
      <family val="1"/>
    </font>
    <font>
      <b/>
      <sz val="10"/>
      <name val="Book Antiqua"/>
      <family val="1"/>
    </font>
    <font>
      <b/>
      <sz val="11"/>
      <color indexed="63"/>
      <name val="Calibri"/>
      <family val="2"/>
    </font>
    <font>
      <sz val="11"/>
      <color indexed="20"/>
      <name val="Tahoma"/>
      <family val="2"/>
      <charset val="222"/>
    </font>
    <font>
      <b/>
      <sz val="11"/>
      <color indexed="52"/>
      <name val="Calibri"/>
      <family val="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0"/>
      <name val="MS Serif"/>
      <family val="1"/>
    </font>
    <font>
      <sz val="11"/>
      <color indexed="62"/>
      <name val="Calibri"/>
      <family val="2"/>
    </font>
    <font>
      <sz val="10"/>
      <color indexed="16"/>
      <name val="MS Serif"/>
      <family val="1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sz val="8"/>
      <name val="Arial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0"/>
      <name val="Geneva"/>
      <family val="2"/>
    </font>
    <font>
      <sz val="11"/>
      <color indexed="60"/>
      <name val="Tahoma"/>
      <family val="2"/>
      <charset val="222"/>
    </font>
    <font>
      <sz val="7"/>
      <name val="Small Fonts"/>
      <family val="2"/>
    </font>
    <font>
      <b/>
      <i/>
      <sz val="16"/>
      <name val="Helv"/>
    </font>
    <font>
      <b/>
      <sz val="11"/>
      <color indexed="63"/>
      <name val="Tahoma"/>
      <family val="2"/>
      <charset val="222"/>
    </font>
    <font>
      <b/>
      <sz val="11"/>
      <color indexed="16"/>
      <name val="Times New Roman"/>
      <family val="1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11"/>
      <color indexed="20"/>
      <name val="Calibri"/>
      <family val="2"/>
    </font>
    <font>
      <b/>
      <sz val="8"/>
      <color indexed="8"/>
      <name val="Helv"/>
      <family val="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62"/>
      <name val="Cambria"/>
      <family val="2"/>
    </font>
    <font>
      <sz val="10"/>
      <name val="MS Sans Serif"/>
      <family val="2"/>
      <charset val="22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0"/>
      <name val="Tahoma"/>
      <family val="2"/>
      <charset val="222"/>
    </font>
    <font>
      <b/>
      <sz val="11"/>
      <color indexed="9"/>
      <name val="Calibri"/>
      <family val="2"/>
    </font>
    <font>
      <u/>
      <sz val="14"/>
      <color indexed="12"/>
      <name val="Cordia New"/>
      <family val="2"/>
    </font>
    <font>
      <b/>
      <sz val="11"/>
      <color indexed="9"/>
      <name val="Tahoma"/>
      <family val="2"/>
    </font>
    <font>
      <sz val="11"/>
      <color indexed="52"/>
      <name val="Tahoma"/>
      <family val="2"/>
    </font>
    <font>
      <sz val="11"/>
      <color indexed="20"/>
      <name val="Tahoma"/>
      <family val="2"/>
    </font>
    <font>
      <b/>
      <sz val="11"/>
      <color indexed="63"/>
      <name val="Tahoma"/>
      <family val="2"/>
    </font>
    <font>
      <b/>
      <sz val="11"/>
      <color indexed="52"/>
      <name val="Tahoma"/>
      <family val="2"/>
    </font>
    <font>
      <sz val="11"/>
      <color indexed="10"/>
      <name val="Tahoma"/>
      <family val="2"/>
    </font>
    <font>
      <i/>
      <sz val="11"/>
      <color indexed="23"/>
      <name val="Tahoma"/>
      <family val="2"/>
    </font>
    <font>
      <b/>
      <sz val="18"/>
      <color indexed="56"/>
      <name val="Tahoma"/>
      <family val="2"/>
    </font>
    <font>
      <sz val="12"/>
      <name val="ทsฒำฉ๚ล้"/>
      <charset val="136"/>
    </font>
    <font>
      <sz val="11"/>
      <color indexed="17"/>
      <name val="Tahoma"/>
      <family val="2"/>
    </font>
    <font>
      <sz val="12"/>
      <name val="นูลมรผ"/>
      <charset val="129"/>
    </font>
    <font>
      <sz val="11"/>
      <color indexed="62"/>
      <name val="Tahoma"/>
      <family val="2"/>
    </font>
    <font>
      <sz val="11"/>
      <color indexed="60"/>
      <name val="Tahoma"/>
      <family val="2"/>
    </font>
    <font>
      <b/>
      <sz val="11"/>
      <color indexed="8"/>
      <name val="Tahoma"/>
      <family val="2"/>
    </font>
    <font>
      <b/>
      <sz val="15"/>
      <color indexed="56"/>
      <name val="Tahoma"/>
      <family val="2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  <font>
      <sz val="12"/>
      <name val="新細明體"/>
      <family val="1"/>
      <charset val="136"/>
    </font>
    <font>
      <sz val="10.5"/>
      <name val="ＭＳ Ｐゴシック"/>
      <family val="3"/>
      <charset val="128"/>
    </font>
    <font>
      <sz val="10"/>
      <name val="Comic Sans MS"/>
      <family val="4"/>
    </font>
    <font>
      <sz val="14"/>
      <name val="?? ??"/>
      <family val="2"/>
    </font>
    <font>
      <u/>
      <sz val="8.4"/>
      <color indexed="12"/>
      <name val="Arial"/>
      <family val="2"/>
    </font>
    <font>
      <sz val="12"/>
      <name val="????"/>
      <family val="2"/>
    </font>
    <font>
      <sz val="11"/>
      <name val="?l?r ?o?S?V?b?N"/>
      <family val="1"/>
    </font>
    <font>
      <b/>
      <sz val="10"/>
      <name val="MS Sans Serif"/>
      <family val="2"/>
      <charset val="222"/>
    </font>
    <font>
      <sz val="9"/>
      <name val="Times New Roman"/>
      <family val="1"/>
    </font>
    <font>
      <sz val="10"/>
      <name val="Courier"/>
      <family val="3"/>
    </font>
    <font>
      <sz val="11"/>
      <name val="Tms Rmn"/>
      <family val="1"/>
    </font>
    <font>
      <b/>
      <sz val="10"/>
      <name val="Tms Rmn"/>
      <family val="1"/>
    </font>
    <font>
      <b/>
      <sz val="12"/>
      <name val="Tahoma"/>
      <family val="2"/>
    </font>
    <font>
      <sz val="10"/>
      <name val="Tahoma"/>
      <family val="2"/>
    </font>
    <font>
      <sz val="8"/>
      <color indexed="12"/>
      <name val="Helv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sz val="14"/>
      <name val="Helv"/>
    </font>
    <font>
      <sz val="12"/>
      <name val="Helv"/>
    </font>
    <font>
      <sz val="24"/>
      <name val="Helv"/>
    </font>
    <font>
      <sz val="10"/>
      <name val="MS Sans Serif"/>
      <family val="2"/>
    </font>
    <font>
      <sz val="8"/>
      <name val="Helv"/>
    </font>
    <font>
      <b/>
      <u/>
      <sz val="10"/>
      <name val="Helv"/>
    </font>
    <font>
      <sz val="28"/>
      <name val="Angsana New"/>
      <family val="1"/>
      <charset val="222"/>
    </font>
    <font>
      <sz val="10"/>
      <name val="Helv"/>
      <family val="2"/>
    </font>
    <font>
      <b/>
      <sz val="14"/>
      <name val="Cordia New"/>
      <family val="2"/>
      <charset val="222"/>
    </font>
    <font>
      <b/>
      <sz val="10"/>
      <name val="Tahoma"/>
      <family val="2"/>
    </font>
    <font>
      <sz val="11"/>
      <name val="Terminal"/>
      <family val="3"/>
      <charset val="255"/>
    </font>
    <font>
      <u/>
      <sz val="9"/>
      <color indexed="36"/>
      <name val="ＭＳ Ｐゴシック"/>
      <family val="3"/>
      <charset val="128"/>
    </font>
    <font>
      <u/>
      <sz val="14"/>
      <color indexed="36"/>
      <name val="Cordia New"/>
      <family val="2"/>
    </font>
    <font>
      <sz val="11"/>
      <name val="ตธฟ "/>
      <family val="3"/>
      <charset val="128"/>
    </font>
    <font>
      <sz val="14"/>
      <name val="ＭＳ 明朝"/>
      <family val="1"/>
      <charset val="128"/>
    </font>
    <font>
      <sz val="11"/>
      <name val="ＭＳ Ｐゴシック"/>
      <charset val="128"/>
    </font>
    <font>
      <u/>
      <sz val="9"/>
      <color indexed="12"/>
      <name val="ＭＳ Ｐゴシック"/>
      <family val="3"/>
      <charset val="12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222"/>
      <scheme val="minor"/>
    </font>
    <font>
      <b/>
      <sz val="11"/>
      <color theme="1"/>
      <name val="Times New Roman"/>
      <family val="1"/>
    </font>
    <font>
      <sz val="14"/>
      <color rgb="FF000000"/>
      <name val="Times New Roman"/>
      <family val="1"/>
    </font>
    <font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5"/>
        <bgColor indexed="64"/>
      </patternFill>
    </fill>
    <fill>
      <patternFill patternType="gray0625">
        <fgColor indexed="10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6">
    <xf numFmtId="0" fontId="0" fillId="0" borderId="0"/>
    <xf numFmtId="0" fontId="1" fillId="0" borderId="0"/>
    <xf numFmtId="190" fontId="1" fillId="0" borderId="0" applyFont="0" applyFill="0" applyBorder="0" applyAlignment="0" applyProtection="0"/>
    <xf numFmtId="0" fontId="100" fillId="0" borderId="0"/>
    <xf numFmtId="191" fontId="1" fillId="0" borderId="0" applyFont="0" applyFill="0" applyBorder="0" applyAlignment="0" applyProtection="0"/>
    <xf numFmtId="0" fontId="101" fillId="0" borderId="0" applyNumberFormat="0" applyFill="0" applyBorder="0" applyAlignment="0" applyProtection="0">
      <alignment vertical="top"/>
      <protection locked="0"/>
    </xf>
    <xf numFmtId="164" fontId="30" fillId="0" borderId="0" applyFont="0" applyFill="0" applyBorder="0" applyAlignment="0" applyProtection="0"/>
    <xf numFmtId="184" fontId="30" fillId="0" borderId="0" applyFont="0" applyFill="0" applyBorder="0" applyAlignment="0" applyProtection="0"/>
    <xf numFmtId="192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93" fontId="1" fillId="0" borderId="0" applyFont="0" applyFill="0" applyBorder="0" applyAlignment="0" applyProtection="0"/>
    <xf numFmtId="164" fontId="102" fillId="0" borderId="0" applyFont="0" applyFill="0" applyBorder="0" applyAlignment="0" applyProtection="0"/>
    <xf numFmtId="0" fontId="100" fillId="0" borderId="0"/>
    <xf numFmtId="194" fontId="1" fillId="0" borderId="0" applyFont="0" applyFill="0" applyBorder="0" applyAlignment="0" applyProtection="0"/>
    <xf numFmtId="189" fontId="103" fillId="0" borderId="0" applyFont="0" applyFill="0" applyBorder="0" applyAlignment="0" applyProtection="0"/>
    <xf numFmtId="188" fontId="103" fillId="0" borderId="0" applyFont="0" applyFill="0" applyBorder="0" applyAlignment="0" applyProtection="0"/>
    <xf numFmtId="0" fontId="103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43" fontId="26" fillId="0" borderId="1">
      <alignment horizontal="right" vertical="center"/>
    </xf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9" fillId="12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9" fontId="30" fillId="0" borderId="0"/>
    <xf numFmtId="0" fontId="31" fillId="0" borderId="2">
      <alignment horizontal="center"/>
    </xf>
    <xf numFmtId="0" fontId="32" fillId="0" borderId="0"/>
    <xf numFmtId="0" fontId="32" fillId="0" borderId="3" applyFill="0">
      <alignment horizontal="center"/>
      <protection locked="0"/>
    </xf>
    <xf numFmtId="0" fontId="31" fillId="0" borderId="0" applyFill="0">
      <alignment horizontal="center"/>
      <protection locked="0"/>
    </xf>
    <xf numFmtId="0" fontId="31" fillId="16" borderId="0"/>
    <xf numFmtId="0" fontId="31" fillId="0" borderId="0">
      <protection locked="0"/>
    </xf>
    <xf numFmtId="0" fontId="31" fillId="0" borderId="0"/>
    <xf numFmtId="170" fontId="31" fillId="0" borderId="0"/>
    <xf numFmtId="171" fontId="31" fillId="0" borderId="0"/>
    <xf numFmtId="0" fontId="32" fillId="17" borderId="0">
      <alignment horizontal="right"/>
    </xf>
    <xf numFmtId="0" fontId="31" fillId="0" borderId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21" borderId="0" applyNumberFormat="0" applyBorder="0" applyAlignment="0" applyProtection="0"/>
    <xf numFmtId="0" fontId="33" fillId="22" borderId="4" applyNumberFormat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5" fillId="22" borderId="5" applyNumberFormat="0" applyAlignment="0" applyProtection="0"/>
    <xf numFmtId="5" fontId="104" fillId="0" borderId="6" applyAlignment="0" applyProtection="0"/>
    <xf numFmtId="172" fontId="1" fillId="0" borderId="0" applyFill="0" applyBorder="0" applyAlignment="0"/>
    <xf numFmtId="195" fontId="105" fillId="0" borderId="0" applyFill="0" applyBorder="0" applyAlignment="0"/>
    <xf numFmtId="196" fontId="105" fillId="0" borderId="0" applyFill="0" applyBorder="0" applyAlignment="0"/>
    <xf numFmtId="168" fontId="106" fillId="0" borderId="0" applyFill="0" applyBorder="0" applyAlignment="0"/>
    <xf numFmtId="197" fontId="106" fillId="0" borderId="0" applyFill="0" applyBorder="0" applyAlignment="0"/>
    <xf numFmtId="198" fontId="105" fillId="0" borderId="0" applyFill="0" applyBorder="0" applyAlignment="0"/>
    <xf numFmtId="199" fontId="106" fillId="0" borderId="0" applyFill="0" applyBorder="0" applyAlignment="0"/>
    <xf numFmtId="195" fontId="105" fillId="0" borderId="0" applyFill="0" applyBorder="0" applyAlignment="0"/>
    <xf numFmtId="0" fontId="36" fillId="22" borderId="5" applyNumberFormat="0" applyAlignment="0" applyProtection="0"/>
    <xf numFmtId="0" fontId="36" fillId="22" borderId="5" applyNumberFormat="0" applyAlignment="0" applyProtection="0"/>
    <xf numFmtId="0" fontId="37" fillId="23" borderId="7" applyNumberFormat="0" applyAlignment="0" applyProtection="0"/>
    <xf numFmtId="0" fontId="37" fillId="23" borderId="7" applyNumberFormat="0" applyAlignment="0" applyProtection="0"/>
    <xf numFmtId="43" fontId="1" fillId="0" borderId="0" applyFont="0" applyFill="0" applyBorder="0" applyAlignment="0" applyProtection="0"/>
    <xf numFmtId="200" fontId="107" fillId="0" borderId="0"/>
    <xf numFmtId="200" fontId="107" fillId="0" borderId="0"/>
    <xf numFmtId="200" fontId="107" fillId="0" borderId="0"/>
    <xf numFmtId="200" fontId="107" fillId="0" borderId="0"/>
    <xf numFmtId="200" fontId="107" fillId="0" borderId="0"/>
    <xf numFmtId="200" fontId="107" fillId="0" borderId="0"/>
    <xf numFmtId="200" fontId="107" fillId="0" borderId="0"/>
    <xf numFmtId="200" fontId="107" fillId="0" borderId="0"/>
    <xf numFmtId="198" fontId="105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32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2" fillId="0" borderId="0" applyFont="0" applyFill="0" applyBorder="0" applyAlignment="0" applyProtection="0"/>
    <xf numFmtId="43" fontId="133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132" fillId="0" borderId="0" applyFont="0" applyFill="0" applyBorder="0" applyAlignment="0" applyProtection="0"/>
    <xf numFmtId="173" fontId="30" fillId="0" borderId="0"/>
    <xf numFmtId="3" fontId="1" fillId="0" borderId="0" applyFont="0" applyFill="0" applyBorder="0" applyAlignment="0" applyProtection="0"/>
    <xf numFmtId="0" fontId="38" fillId="0" borderId="0" applyNumberFormat="0" applyAlignment="0">
      <alignment horizontal="left"/>
    </xf>
    <xf numFmtId="0" fontId="108" fillId="0" borderId="0"/>
    <xf numFmtId="0" fontId="108" fillId="0" borderId="0"/>
    <xf numFmtId="195" fontId="105" fillId="0" borderId="0" applyFont="0" applyFill="0" applyBorder="0" applyAlignment="0" applyProtection="0"/>
    <xf numFmtId="174" fontId="30" fillId="0" borderId="0" applyFont="0" applyFill="0" applyBorder="0" applyAlignment="0" applyProtection="0"/>
    <xf numFmtId="175" fontId="30" fillId="0" borderId="0"/>
    <xf numFmtId="201" fontId="1" fillId="0" borderId="0"/>
    <xf numFmtId="0" fontId="20" fillId="24" borderId="0" applyNumberFormat="0" applyFont="0" applyFill="0" applyBorder="0" applyProtection="0">
      <alignment horizontal="left"/>
    </xf>
    <xf numFmtId="0" fontId="1" fillId="0" borderId="0" applyFont="0" applyFill="0" applyBorder="0" applyAlignment="0" applyProtection="0"/>
    <xf numFmtId="14" fontId="59" fillId="0" borderId="0" applyFill="0" applyBorder="0" applyAlignment="0"/>
    <xf numFmtId="38" fontId="74" fillId="0" borderId="8">
      <alignment vertic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9" fontId="30" fillId="0" borderId="0"/>
    <xf numFmtId="0" fontId="39" fillId="7" borderId="5" applyNumberFormat="0" applyAlignment="0" applyProtection="0"/>
    <xf numFmtId="198" fontId="105" fillId="0" borderId="0" applyFill="0" applyBorder="0" applyAlignment="0"/>
    <xf numFmtId="195" fontId="105" fillId="0" borderId="0" applyFill="0" applyBorder="0" applyAlignment="0"/>
    <xf numFmtId="198" fontId="105" fillId="0" borderId="0" applyFill="0" applyBorder="0" applyAlignment="0"/>
    <xf numFmtId="199" fontId="106" fillId="0" borderId="0" applyFill="0" applyBorder="0" applyAlignment="0"/>
    <xf numFmtId="195" fontId="105" fillId="0" borderId="0" applyFill="0" applyBorder="0" applyAlignment="0"/>
    <xf numFmtId="0" fontId="40" fillId="0" borderId="0" applyNumberFormat="0" applyAlignment="0">
      <alignment horizontal="left"/>
    </xf>
    <xf numFmtId="0" fontId="41" fillId="0" borderId="9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2" fontId="1" fillId="0" borderId="0" applyFont="0" applyFill="0" applyBorder="0" applyAlignment="0" applyProtection="0"/>
    <xf numFmtId="176" fontId="3" fillId="0" borderId="0">
      <alignment horizontal="right"/>
    </xf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38" fontId="45" fillId="24" borderId="0" applyNumberFormat="0" applyBorder="0" applyAlignment="0" applyProtection="0"/>
    <xf numFmtId="0" fontId="46" fillId="4" borderId="0" applyNumberFormat="0" applyBorder="0" applyAlignment="0" applyProtection="0"/>
    <xf numFmtId="0" fontId="47" fillId="0" borderId="10" applyNumberFormat="0" applyAlignment="0" applyProtection="0">
      <alignment horizontal="left" vertical="center"/>
    </xf>
    <xf numFmtId="0" fontId="47" fillId="0" borderId="11">
      <alignment horizontal="left" vertical="center"/>
    </xf>
    <xf numFmtId="202" fontId="109" fillId="25" borderId="0">
      <alignment horizontal="left" vertical="top"/>
    </xf>
    <xf numFmtId="0" fontId="48" fillId="0" borderId="12" applyNumberFormat="0" applyFill="0" applyAlignment="0" applyProtection="0"/>
    <xf numFmtId="0" fontId="48" fillId="0" borderId="12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10" fillId="25" borderId="0">
      <alignment horizontal="left" wrapText="1"/>
    </xf>
    <xf numFmtId="185" fontId="1" fillId="0" borderId="0" applyBorder="0" applyAlignment="0"/>
    <xf numFmtId="10" fontId="45" fillId="25" borderId="2" applyNumberFormat="0" applyBorder="0" applyAlignment="0" applyProtection="0"/>
    <xf numFmtId="0" fontId="51" fillId="7" borderId="5" applyNumberFormat="0" applyAlignment="0" applyProtection="0"/>
    <xf numFmtId="0" fontId="51" fillId="7" borderId="5" applyNumberFormat="0" applyAlignment="0" applyProtection="0"/>
    <xf numFmtId="203" fontId="1" fillId="0" borderId="0"/>
    <xf numFmtId="169" fontId="111" fillId="0" borderId="0"/>
    <xf numFmtId="38" fontId="112" fillId="0" borderId="0"/>
    <xf numFmtId="38" fontId="113" fillId="0" borderId="0"/>
    <xf numFmtId="38" fontId="114" fillId="0" borderId="0"/>
    <xf numFmtId="38" fontId="9" fillId="0" borderId="0"/>
    <xf numFmtId="0" fontId="3" fillId="0" borderId="0"/>
    <xf numFmtId="0" fontId="3" fillId="0" borderId="0"/>
    <xf numFmtId="0" fontId="19" fillId="0" borderId="0" applyNumberFormat="0" applyFont="0" applyFill="0" applyBorder="0" applyProtection="0">
      <alignment horizontal="left" vertical="center"/>
    </xf>
    <xf numFmtId="198" fontId="105" fillId="0" borderId="0" applyFill="0" applyBorder="0" applyAlignment="0"/>
    <xf numFmtId="195" fontId="105" fillId="0" borderId="0" applyFill="0" applyBorder="0" applyAlignment="0"/>
    <xf numFmtId="198" fontId="105" fillId="0" borderId="0" applyFill="0" applyBorder="0" applyAlignment="0"/>
    <xf numFmtId="199" fontId="106" fillId="0" borderId="0" applyFill="0" applyBorder="0" applyAlignment="0"/>
    <xf numFmtId="195" fontId="105" fillId="0" borderId="0" applyFill="0" applyBorder="0" applyAlignment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115" fillId="0" borderId="0"/>
    <xf numFmtId="0" fontId="116" fillId="0" borderId="0"/>
    <xf numFmtId="0" fontId="115" fillId="0" borderId="0"/>
    <xf numFmtId="0" fontId="116" fillId="0" borderId="0"/>
    <xf numFmtId="0" fontId="117" fillId="0" borderId="0"/>
    <xf numFmtId="177" fontId="22" fillId="0" borderId="0" applyFont="0" applyFill="0" applyBorder="0" applyAlignment="0" applyProtection="0"/>
    <xf numFmtId="38" fontId="118" fillId="0" borderId="0" applyFont="0" applyFill="0" applyBorder="0" applyAlignment="0" applyProtection="0"/>
    <xf numFmtId="40" fontId="118" fillId="0" borderId="0" applyFont="0" applyFill="0" applyBorder="0" applyAlignment="0" applyProtection="0"/>
    <xf numFmtId="6" fontId="118" fillId="0" borderId="0" applyFont="0" applyFill="0" applyBorder="0" applyAlignment="0" applyProtection="0"/>
    <xf numFmtId="8" fontId="118" fillId="0" borderId="0" applyFont="0" applyFill="0" applyBorder="0" applyAlignment="0" applyProtection="0"/>
    <xf numFmtId="178" fontId="53" fillId="0" borderId="0" applyFont="0" applyFill="0" applyBorder="0" applyAlignment="0" applyProtection="0"/>
    <xf numFmtId="179" fontId="53" fillId="0" borderId="0" applyFont="0" applyFill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37" fontId="55" fillId="0" borderId="0"/>
    <xf numFmtId="0" fontId="115" fillId="0" borderId="0"/>
    <xf numFmtId="0" fontId="116" fillId="0" borderId="0"/>
    <xf numFmtId="0" fontId="116" fillId="0" borderId="0"/>
    <xf numFmtId="180" fontId="56" fillId="0" borderId="0"/>
    <xf numFmtId="0" fontId="1" fillId="0" borderId="0"/>
    <xf numFmtId="0" fontId="108" fillId="0" borderId="0"/>
    <xf numFmtId="0" fontId="99" fillId="0" borderId="0"/>
    <xf numFmtId="0" fontId="132" fillId="0" borderId="0"/>
    <xf numFmtId="0" fontId="132" fillId="0" borderId="0"/>
    <xf numFmtId="0" fontId="132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21" fillId="0" borderId="0"/>
    <xf numFmtId="0" fontId="1" fillId="0" borderId="0"/>
    <xf numFmtId="0" fontId="134" fillId="0" borderId="0"/>
    <xf numFmtId="0" fontId="1" fillId="0" borderId="0"/>
    <xf numFmtId="0" fontId="132" fillId="0" borderId="0"/>
    <xf numFmtId="0" fontId="1" fillId="0" borderId="0"/>
    <xf numFmtId="204" fontId="1" fillId="0" borderId="0"/>
    <xf numFmtId="0" fontId="1" fillId="27" borderId="16" applyNumberFormat="0" applyFont="0" applyAlignment="0" applyProtection="0"/>
    <xf numFmtId="0" fontId="1" fillId="27" borderId="16" applyNumberFormat="0" applyFont="0" applyAlignment="0" applyProtection="0"/>
    <xf numFmtId="0" fontId="1" fillId="27" borderId="16" applyNumberFormat="0" applyFont="0" applyAlignment="0" applyProtection="0"/>
    <xf numFmtId="0" fontId="1" fillId="27" borderId="16" applyNumberFormat="0" applyFont="0" applyAlignment="0" applyProtection="0"/>
    <xf numFmtId="0" fontId="57" fillId="22" borderId="4" applyNumberFormat="0" applyAlignment="0" applyProtection="0"/>
    <xf numFmtId="0" fontId="57" fillId="22" borderId="4" applyNumberFormat="0" applyAlignment="0" applyProtection="0"/>
    <xf numFmtId="40" fontId="11" fillId="28" borderId="0">
      <alignment horizontal="right"/>
    </xf>
    <xf numFmtId="0" fontId="58" fillId="28" borderId="17"/>
    <xf numFmtId="0" fontId="119" fillId="0" borderId="0">
      <alignment horizontal="center"/>
    </xf>
    <xf numFmtId="0" fontId="120" fillId="0" borderId="0">
      <alignment horizontal="center"/>
    </xf>
    <xf numFmtId="197" fontId="106" fillId="0" borderId="0" applyFont="0" applyFill="0" applyBorder="0" applyAlignment="0" applyProtection="0"/>
    <xf numFmtId="205" fontId="105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118" fillId="0" borderId="18" applyNumberFormat="0" applyBorder="0"/>
    <xf numFmtId="3" fontId="121" fillId="0" borderId="0" applyNumberFormat="0" applyFill="0" applyBorder="0" applyAlignment="0" applyProtection="0"/>
    <xf numFmtId="198" fontId="105" fillId="0" borderId="0" applyFill="0" applyBorder="0" applyAlignment="0"/>
    <xf numFmtId="195" fontId="105" fillId="0" borderId="0" applyFill="0" applyBorder="0" applyAlignment="0"/>
    <xf numFmtId="198" fontId="105" fillId="0" borderId="0" applyFill="0" applyBorder="0" applyAlignment="0"/>
    <xf numFmtId="199" fontId="106" fillId="0" borderId="0" applyFill="0" applyBorder="0" applyAlignment="0"/>
    <xf numFmtId="195" fontId="105" fillId="0" borderId="0" applyFill="0" applyBorder="0" applyAlignment="0"/>
    <xf numFmtId="0" fontId="74" fillId="0" borderId="0" applyNumberFormat="0" applyFont="0" applyFill="0" applyBorder="0" applyAlignment="0" applyProtection="0">
      <alignment horizontal="left"/>
    </xf>
    <xf numFmtId="15" fontId="74" fillId="0" borderId="0" applyFont="0" applyFill="0" applyBorder="0" applyAlignment="0" applyProtection="0"/>
    <xf numFmtId="4" fontId="74" fillId="0" borderId="0" applyFont="0" applyFill="0" applyBorder="0" applyAlignment="0" applyProtection="0"/>
    <xf numFmtId="0" fontId="104" fillId="0" borderId="3">
      <alignment horizontal="center"/>
    </xf>
    <xf numFmtId="3" fontId="74" fillId="0" borderId="0" applyFont="0" applyFill="0" applyBorder="0" applyAlignment="0" applyProtection="0"/>
    <xf numFmtId="0" fontId="74" fillId="29" borderId="0" applyNumberFormat="0" applyFont="0" applyBorder="0" applyAlignment="0" applyProtection="0"/>
    <xf numFmtId="37" fontId="10" fillId="0" borderId="0"/>
    <xf numFmtId="1" fontId="1" fillId="0" borderId="19" applyNumberFormat="0" applyFill="0" applyAlignment="0" applyProtection="0">
      <alignment horizontal="center" vertical="center"/>
    </xf>
    <xf numFmtId="181" fontId="1" fillId="0" borderId="0" applyNumberFormat="0" applyFill="0" applyBorder="0" applyAlignment="0" applyProtection="0">
      <alignment horizontal="left"/>
    </xf>
    <xf numFmtId="4" fontId="59" fillId="30" borderId="4" applyNumberFormat="0" applyProtection="0">
      <alignment vertical="center"/>
    </xf>
    <xf numFmtId="4" fontId="60" fillId="30" borderId="4" applyNumberFormat="0" applyProtection="0">
      <alignment vertical="center"/>
    </xf>
    <xf numFmtId="4" fontId="59" fillId="30" borderId="4" applyNumberFormat="0" applyProtection="0">
      <alignment horizontal="left" vertical="center" indent="1"/>
    </xf>
    <xf numFmtId="4" fontId="59" fillId="30" borderId="4" applyNumberFormat="0" applyProtection="0">
      <alignment horizontal="left" vertical="center" indent="1"/>
    </xf>
    <xf numFmtId="0" fontId="1" fillId="31" borderId="4" applyNumberFormat="0" applyProtection="0">
      <alignment horizontal="left" vertical="center" indent="1"/>
    </xf>
    <xf numFmtId="4" fontId="59" fillId="32" borderId="4" applyNumberFormat="0" applyProtection="0">
      <alignment horizontal="right" vertical="center"/>
    </xf>
    <xf numFmtId="4" fontId="59" fillId="33" borderId="4" applyNumberFormat="0" applyProtection="0">
      <alignment horizontal="right" vertical="center"/>
    </xf>
    <xf numFmtId="4" fontId="59" fillId="34" borderId="4" applyNumberFormat="0" applyProtection="0">
      <alignment horizontal="right" vertical="center"/>
    </xf>
    <xf numFmtId="4" fontId="59" fillId="35" borderId="4" applyNumberFormat="0" applyProtection="0">
      <alignment horizontal="right" vertical="center"/>
    </xf>
    <xf numFmtId="4" fontId="59" fillId="36" borderId="4" applyNumberFormat="0" applyProtection="0">
      <alignment horizontal="right" vertical="center"/>
    </xf>
    <xf numFmtId="4" fontId="59" fillId="37" borderId="4" applyNumberFormat="0" applyProtection="0">
      <alignment horizontal="right" vertical="center"/>
    </xf>
    <xf numFmtId="4" fontId="59" fillId="38" borderId="4" applyNumberFormat="0" applyProtection="0">
      <alignment horizontal="right" vertical="center"/>
    </xf>
    <xf numFmtId="4" fontId="59" fillId="39" borderId="4" applyNumberFormat="0" applyProtection="0">
      <alignment horizontal="right" vertical="center"/>
    </xf>
    <xf numFmtId="4" fontId="59" fillId="40" borderId="4" applyNumberFormat="0" applyProtection="0">
      <alignment horizontal="right" vertical="center"/>
    </xf>
    <xf numFmtId="4" fontId="61" fillId="41" borderId="4" applyNumberFormat="0" applyProtection="0">
      <alignment horizontal="left" vertical="center" indent="1"/>
    </xf>
    <xf numFmtId="4" fontId="59" fillId="42" borderId="20" applyNumberFormat="0" applyProtection="0">
      <alignment horizontal="left" vertical="center" indent="1"/>
    </xf>
    <xf numFmtId="4" fontId="62" fillId="43" borderId="0" applyNumberFormat="0" applyProtection="0">
      <alignment horizontal="left" vertical="center" indent="1"/>
    </xf>
    <xf numFmtId="0" fontId="1" fillId="31" borderId="4" applyNumberFormat="0" applyProtection="0">
      <alignment horizontal="left" vertical="center" indent="1"/>
    </xf>
    <xf numFmtId="4" fontId="59" fillId="42" borderId="4" applyNumberFormat="0" applyProtection="0">
      <alignment horizontal="left" vertical="center" indent="1"/>
    </xf>
    <xf numFmtId="4" fontId="59" fillId="44" borderId="4" applyNumberFormat="0" applyProtection="0">
      <alignment horizontal="left" vertical="center" indent="1"/>
    </xf>
    <xf numFmtId="0" fontId="1" fillId="44" borderId="4" applyNumberFormat="0" applyProtection="0">
      <alignment horizontal="left" vertical="center" indent="1"/>
    </xf>
    <xf numFmtId="0" fontId="1" fillId="44" borderId="4" applyNumberFormat="0" applyProtection="0">
      <alignment horizontal="left" vertical="center" indent="1"/>
    </xf>
    <xf numFmtId="0" fontId="1" fillId="45" borderId="4" applyNumberFormat="0" applyProtection="0">
      <alignment horizontal="left" vertical="center" indent="1"/>
    </xf>
    <xf numFmtId="0" fontId="1" fillId="45" borderId="4" applyNumberFormat="0" applyProtection="0">
      <alignment horizontal="left" vertical="center" indent="1"/>
    </xf>
    <xf numFmtId="0" fontId="1" fillId="24" borderId="4" applyNumberFormat="0" applyProtection="0">
      <alignment horizontal="left" vertical="center" indent="1"/>
    </xf>
    <xf numFmtId="0" fontId="1" fillId="24" borderId="4" applyNumberFormat="0" applyProtection="0">
      <alignment horizontal="left" vertical="center" indent="1"/>
    </xf>
    <xf numFmtId="0" fontId="1" fillId="31" borderId="4" applyNumberFormat="0" applyProtection="0">
      <alignment horizontal="left" vertical="center" indent="1"/>
    </xf>
    <xf numFmtId="0" fontId="1" fillId="31" borderId="4" applyNumberFormat="0" applyProtection="0">
      <alignment horizontal="left" vertical="center" indent="1"/>
    </xf>
    <xf numFmtId="4" fontId="59" fillId="25" borderId="4" applyNumberFormat="0" applyProtection="0">
      <alignment vertical="center"/>
    </xf>
    <xf numFmtId="4" fontId="60" fillId="25" borderId="4" applyNumberFormat="0" applyProtection="0">
      <alignment vertical="center"/>
    </xf>
    <xf numFmtId="4" fontId="59" fillId="25" borderId="4" applyNumberFormat="0" applyProtection="0">
      <alignment horizontal="left" vertical="center" indent="1"/>
    </xf>
    <xf numFmtId="4" fontId="59" fillId="25" borderId="4" applyNumberFormat="0" applyProtection="0">
      <alignment horizontal="left" vertical="center" indent="1"/>
    </xf>
    <xf numFmtId="4" fontId="59" fillId="42" borderId="4" applyNumberFormat="0" applyProtection="0">
      <alignment horizontal="right" vertical="center"/>
    </xf>
    <xf numFmtId="4" fontId="60" fillId="42" borderId="4" applyNumberFormat="0" applyProtection="0">
      <alignment horizontal="right" vertical="center"/>
    </xf>
    <xf numFmtId="0" fontId="1" fillId="31" borderId="4" applyNumberFormat="0" applyProtection="0">
      <alignment horizontal="left" vertical="center" indent="1"/>
    </xf>
    <xf numFmtId="0" fontId="1" fillId="31" borderId="4" applyNumberFormat="0" applyProtection="0">
      <alignment horizontal="left" vertical="center" indent="1"/>
    </xf>
    <xf numFmtId="0" fontId="63" fillId="0" borderId="0"/>
    <xf numFmtId="4" fontId="64" fillId="42" borderId="4" applyNumberFormat="0" applyProtection="0">
      <alignment horizontal="right" vertical="center"/>
    </xf>
    <xf numFmtId="38" fontId="19" fillId="0" borderId="0" applyNumberFormat="0" applyFont="0" applyFill="0" applyBorder="0" applyAlignment="0"/>
    <xf numFmtId="0" fontId="65" fillId="3" borderId="0" applyNumberFormat="0" applyBorder="0" applyAlignment="0" applyProtection="0"/>
    <xf numFmtId="39" fontId="122" fillId="0" borderId="0"/>
    <xf numFmtId="164" fontId="1" fillId="0" borderId="0" applyFont="0" applyFill="0" applyBorder="0" applyAlignment="0" applyProtection="0"/>
    <xf numFmtId="0" fontId="123" fillId="0" borderId="0" applyNumberFormat="0" applyFont="0" applyBorder="0"/>
    <xf numFmtId="0" fontId="124" fillId="25" borderId="0">
      <alignment wrapText="1"/>
    </xf>
    <xf numFmtId="40" fontId="66" fillId="0" borderId="0" applyBorder="0">
      <alignment horizontal="right"/>
    </xf>
    <xf numFmtId="0" fontId="125" fillId="0" borderId="0" applyBorder="0" applyAlignment="0"/>
    <xf numFmtId="49" fontId="59" fillId="0" borderId="0" applyFill="0" applyBorder="0" applyAlignment="0"/>
    <xf numFmtId="206" fontId="106" fillId="0" borderId="0" applyFill="0" applyBorder="0" applyAlignment="0"/>
    <xf numFmtId="207" fontId="106" fillId="0" borderId="0" applyFill="0" applyBorder="0" applyAlignment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68" fillId="0" borderId="9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12" applyNumberFormat="0" applyFill="0" applyAlignment="0" applyProtection="0"/>
    <xf numFmtId="0" fontId="71" fillId="0" borderId="13" applyNumberFormat="0" applyFill="0" applyAlignment="0" applyProtection="0"/>
    <xf numFmtId="0" fontId="72" fillId="0" borderId="14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6" fontId="74" fillId="0" borderId="0" applyFont="0" applyFill="0" applyBorder="0" applyAlignment="0" applyProtection="0"/>
    <xf numFmtId="0" fontId="75" fillId="0" borderId="15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53" fillId="0" borderId="0" applyNumberFormat="0" applyFont="0" applyFill="0" applyBorder="0" applyProtection="0">
      <alignment horizontal="center" vertical="center" wrapText="1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78" fillId="23" borderId="7" applyNumberFormat="0" applyAlignment="0" applyProtection="0"/>
    <xf numFmtId="0" fontId="126" fillId="0" borderId="0" applyNumberFormat="0" applyFill="0" applyBorder="0" applyAlignment="0" applyProtection="0">
      <alignment vertical="top"/>
      <protection locked="0"/>
    </xf>
    <xf numFmtId="41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80" fillId="23" borderId="7" applyNumberFormat="0" applyAlignment="0" applyProtection="0"/>
    <xf numFmtId="0" fontId="81" fillId="0" borderId="15" applyNumberFormat="0" applyFill="0" applyAlignment="0" applyProtection="0"/>
    <xf numFmtId="0" fontId="82" fillId="3" borderId="0" applyNumberFormat="0" applyBorder="0" applyAlignment="0" applyProtection="0"/>
    <xf numFmtId="0" fontId="83" fillId="22" borderId="4" applyNumberFormat="0" applyAlignment="0" applyProtection="0"/>
    <xf numFmtId="0" fontId="84" fillId="22" borderId="5" applyNumberFormat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82" fontId="88" fillId="0" borderId="0" applyFont="0" applyFill="0" applyBorder="0" applyAlignment="0" applyProtection="0"/>
    <xf numFmtId="0" fontId="89" fillId="4" borderId="0" applyNumberFormat="0" applyBorder="0" applyAlignment="0" applyProtection="0"/>
    <xf numFmtId="0" fontId="127" fillId="0" borderId="0" applyNumberFormat="0" applyFill="0" applyBorder="0" applyAlignment="0" applyProtection="0">
      <alignment vertical="top"/>
      <protection locked="0"/>
    </xf>
    <xf numFmtId="9" fontId="90" fillId="0" borderId="0" applyFont="0" applyFill="0" applyBorder="0" applyAlignment="0" applyProtection="0"/>
    <xf numFmtId="0" fontId="1" fillId="0" borderId="0"/>
    <xf numFmtId="0" fontId="91" fillId="7" borderId="5" applyNumberFormat="0" applyAlignment="0" applyProtection="0"/>
    <xf numFmtId="0" fontId="92" fillId="26" borderId="0" applyNumberFormat="0" applyBorder="0" applyAlignment="0" applyProtection="0"/>
    <xf numFmtId="0" fontId="93" fillId="0" borderId="9" applyNumberFormat="0" applyFill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183" fontId="30" fillId="0" borderId="0" applyFont="0" applyFill="0" applyBorder="0" applyAlignment="0" applyProtection="0"/>
    <xf numFmtId="184" fontId="30" fillId="0" borderId="0" applyFont="0" applyFill="0" applyBorder="0" applyAlignment="0" applyProtection="0"/>
    <xf numFmtId="208" fontId="128" fillId="0" borderId="0" applyFont="0" applyFill="0" applyBorder="0" applyAlignment="0" applyProtection="0"/>
    <xf numFmtId="209" fontId="128" fillId="0" borderId="0" applyFont="0" applyFill="0" applyBorder="0" applyAlignment="0" applyProtection="0"/>
    <xf numFmtId="185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0" fontId="90" fillId="0" borderId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21" borderId="0" applyNumberFormat="0" applyBorder="0" applyAlignment="0" applyProtection="0"/>
    <xf numFmtId="0" fontId="21" fillId="27" borderId="16" applyNumberFormat="0" applyFont="0" applyAlignment="0" applyProtection="0"/>
    <xf numFmtId="0" fontId="21" fillId="27" borderId="16" applyNumberFormat="0" applyFont="0" applyAlignment="0" applyProtection="0"/>
    <xf numFmtId="0" fontId="94" fillId="0" borderId="12" applyNumberFormat="0" applyFill="0" applyAlignment="0" applyProtection="0"/>
    <xf numFmtId="0" fontId="95" fillId="0" borderId="13" applyNumberFormat="0" applyFill="0" applyAlignment="0" applyProtection="0"/>
    <xf numFmtId="0" fontId="96" fillId="0" borderId="14" applyNumberFormat="0" applyFill="0" applyAlignment="0" applyProtection="0"/>
    <xf numFmtId="0" fontId="96" fillId="0" borderId="0" applyNumberForma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95" fontId="122" fillId="0" borderId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29" fillId="0" borderId="0"/>
    <xf numFmtId="40" fontId="98" fillId="0" borderId="0" applyFont="0" applyFill="0" applyBorder="0" applyAlignment="0" applyProtection="0"/>
    <xf numFmtId="38" fontId="98" fillId="0" borderId="0" applyFont="0" applyFill="0" applyBorder="0" applyAlignment="0" applyProtection="0"/>
    <xf numFmtId="0" fontId="130" fillId="0" borderId="0"/>
    <xf numFmtId="0" fontId="131" fillId="0" borderId="0" applyNumberFormat="0" applyFill="0" applyBorder="0" applyAlignment="0" applyProtection="0">
      <alignment vertical="top"/>
      <protection locked="0"/>
    </xf>
    <xf numFmtId="187" fontId="97" fillId="0" borderId="0" applyFont="0" applyFill="0" applyBorder="0" applyAlignment="0" applyProtection="0"/>
    <xf numFmtId="187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88" fontId="98" fillId="0" borderId="0" applyFont="0" applyFill="0" applyBorder="0" applyAlignment="0" applyProtection="0"/>
    <xf numFmtId="189" fontId="98" fillId="0" borderId="0" applyFont="0" applyFill="0" applyBorder="0" applyAlignment="0" applyProtection="0"/>
  </cellStyleXfs>
  <cellXfs count="213">
    <xf numFmtId="0" fontId="0" fillId="0" borderId="0" xfId="0"/>
    <xf numFmtId="167" fontId="2" fillId="0" borderId="0" xfId="137" applyNumberFormat="1" applyFont="1" applyFill="1" applyAlignment="1"/>
    <xf numFmtId="167" fontId="13" fillId="0" borderId="0" xfId="137" applyNumberFormat="1" applyFont="1" applyFill="1" applyAlignment="1"/>
    <xf numFmtId="167" fontId="2" fillId="0" borderId="0" xfId="137" applyNumberFormat="1" applyFont="1" applyFill="1" applyBorder="1" applyAlignment="1"/>
    <xf numFmtId="167" fontId="2" fillId="0" borderId="21" xfId="137" applyNumberFormat="1" applyFont="1" applyFill="1" applyBorder="1" applyAlignment="1"/>
    <xf numFmtId="167" fontId="0" fillId="0" borderId="0" xfId="137" applyNumberFormat="1" applyFont="1" applyFill="1" applyAlignment="1">
      <alignment vertical="center"/>
    </xf>
    <xf numFmtId="41" fontId="2" fillId="0" borderId="21" xfId="137" applyNumberFormat="1" applyFont="1" applyFill="1" applyBorder="1" applyAlignment="1">
      <alignment horizontal="right"/>
    </xf>
    <xf numFmtId="0" fontId="2" fillId="0" borderId="0" xfId="0" applyFont="1" applyAlignment="1">
      <alignment vertical="center"/>
    </xf>
    <xf numFmtId="167" fontId="0" fillId="0" borderId="21" xfId="137" applyNumberFormat="1" applyFont="1" applyFill="1" applyBorder="1" applyAlignment="1">
      <alignment horizontal="right" vertical="center"/>
    </xf>
    <xf numFmtId="0" fontId="0" fillId="0" borderId="0" xfId="256" applyFont="1" applyAlignment="1">
      <alignment vertical="center"/>
    </xf>
    <xf numFmtId="167" fontId="0" fillId="0" borderId="0" xfId="137" applyNumberFormat="1" applyFont="1" applyFill="1" applyBorder="1" applyAlignment="1">
      <alignment horizontal="center" vertical="center"/>
    </xf>
    <xf numFmtId="0" fontId="0" fillId="0" borderId="0" xfId="137" applyNumberFormat="1" applyFont="1" applyFill="1" applyBorder="1" applyAlignment="1">
      <alignment horizontal="center" vertical="center"/>
    </xf>
    <xf numFmtId="0" fontId="0" fillId="0" borderId="0" xfId="137" applyNumberFormat="1" applyFont="1" applyFill="1" applyAlignment="1">
      <alignment horizontal="center" vertical="center"/>
    </xf>
    <xf numFmtId="167" fontId="0" fillId="0" borderId="0" xfId="137" applyNumberFormat="1" applyFont="1" applyFill="1" applyAlignment="1">
      <alignment horizontal="right" vertical="center"/>
    </xf>
    <xf numFmtId="41" fontId="0" fillId="0" borderId="0" xfId="137" applyNumberFormat="1" applyFont="1" applyFill="1" applyAlignment="1">
      <alignment horizontal="right" vertical="center"/>
    </xf>
    <xf numFmtId="41" fontId="0" fillId="0" borderId="21" xfId="137" applyNumberFormat="1" applyFont="1" applyFill="1" applyBorder="1" applyAlignment="1">
      <alignment horizontal="right" vertical="center"/>
    </xf>
    <xf numFmtId="0" fontId="5" fillId="0" borderId="0" xfId="256" applyFont="1" applyAlignment="1">
      <alignment vertical="center"/>
    </xf>
    <xf numFmtId="167" fontId="2" fillId="0" borderId="21" xfId="137" applyNumberFormat="1" applyFont="1" applyFill="1" applyBorder="1" applyAlignment="1">
      <alignment vertical="center"/>
    </xf>
    <xf numFmtId="167" fontId="2" fillId="0" borderId="0" xfId="137" applyNumberFormat="1" applyFont="1" applyFill="1" applyAlignment="1">
      <alignment vertical="center"/>
    </xf>
    <xf numFmtId="41" fontId="0" fillId="0" borderId="0" xfId="137" applyNumberFormat="1" applyFont="1" applyFill="1" applyBorder="1" applyAlignment="1">
      <alignment horizontal="right" vertical="center"/>
    </xf>
    <xf numFmtId="0" fontId="5" fillId="0" borderId="0" xfId="137" applyNumberFormat="1" applyFont="1" applyFill="1" applyAlignment="1">
      <alignment horizontal="center" vertical="center"/>
    </xf>
    <xf numFmtId="167" fontId="0" fillId="0" borderId="0" xfId="137" applyNumberFormat="1" applyFont="1" applyFill="1" applyAlignment="1">
      <alignment horizontal="center" vertical="center"/>
    </xf>
    <xf numFmtId="167" fontId="2" fillId="0" borderId="23" xfId="137" applyNumberFormat="1" applyFont="1" applyFill="1" applyBorder="1" applyAlignment="1">
      <alignment vertical="center"/>
    </xf>
    <xf numFmtId="41" fontId="2" fillId="0" borderId="11" xfId="137" applyNumberFormat="1" applyFont="1" applyFill="1" applyBorder="1" applyAlignment="1">
      <alignment horizontal="right"/>
    </xf>
    <xf numFmtId="41" fontId="2" fillId="0" borderId="22" xfId="137" applyNumberFormat="1" applyFont="1" applyFill="1" applyBorder="1" applyAlignment="1">
      <alignment horizontal="right"/>
    </xf>
    <xf numFmtId="41" fontId="2" fillId="0" borderId="0" xfId="137" applyNumberFormat="1" applyFont="1" applyFill="1" applyAlignment="1">
      <alignment horizontal="right"/>
    </xf>
    <xf numFmtId="167" fontId="0" fillId="0" borderId="0" xfId="137" applyNumberFormat="1" applyFont="1" applyFill="1" applyBorder="1" applyAlignment="1">
      <alignment horizontal="right" vertical="center"/>
    </xf>
    <xf numFmtId="41" fontId="2" fillId="0" borderId="23" xfId="137" applyNumberFormat="1" applyFont="1" applyFill="1" applyBorder="1" applyAlignment="1">
      <alignment horizontal="right" vertical="center"/>
    </xf>
    <xf numFmtId="167" fontId="0" fillId="0" borderId="21" xfId="137" applyNumberFormat="1" applyFont="1" applyFill="1" applyBorder="1" applyAlignment="1">
      <alignment horizontal="right"/>
    </xf>
    <xf numFmtId="41" fontId="2" fillId="0" borderId="0" xfId="137" applyNumberFormat="1" applyFont="1" applyFill="1" applyAlignment="1">
      <alignment horizontal="right" vertical="center"/>
    </xf>
    <xf numFmtId="0" fontId="5" fillId="0" borderId="0" xfId="256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0" fontId="0" fillId="0" borderId="21" xfId="137" applyNumberFormat="1" applyFont="1" applyFill="1" applyBorder="1" applyAlignment="1">
      <alignment horizontal="center" vertical="center"/>
    </xf>
    <xf numFmtId="37" fontId="2" fillId="0" borderId="23" xfId="0" applyNumberFormat="1" applyFont="1" applyBorder="1" applyAlignment="1">
      <alignment vertical="center"/>
    </xf>
    <xf numFmtId="37" fontId="2" fillId="0" borderId="22" xfId="0" applyNumberFormat="1" applyFont="1" applyBorder="1" applyAlignment="1">
      <alignment horizontal="right" vertical="center"/>
    </xf>
    <xf numFmtId="39" fontId="2" fillId="0" borderId="22" xfId="0" applyNumberFormat="1" applyFont="1" applyBorder="1" applyAlignment="1">
      <alignment horizontal="right" vertical="center"/>
    </xf>
    <xf numFmtId="167" fontId="0" fillId="0" borderId="21" xfId="137" applyNumberFormat="1" applyFont="1" applyFill="1" applyBorder="1" applyAlignment="1">
      <alignment vertical="center"/>
    </xf>
    <xf numFmtId="43" fontId="0" fillId="0" borderId="0" xfId="137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41" fontId="2" fillId="0" borderId="21" xfId="0" applyNumberFormat="1" applyFont="1" applyBorder="1" applyAlignment="1">
      <alignment vertical="center"/>
    </xf>
    <xf numFmtId="41" fontId="2" fillId="0" borderId="0" xfId="0" applyNumberFormat="1" applyFont="1" applyAlignment="1">
      <alignment vertical="center"/>
    </xf>
    <xf numFmtId="37" fontId="2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horizontal="right" vertical="center"/>
    </xf>
    <xf numFmtId="39" fontId="2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left" vertical="center"/>
    </xf>
    <xf numFmtId="0" fontId="2" fillId="0" borderId="0" xfId="256" applyFont="1" applyAlignment="1">
      <alignment horizontal="left" vertical="center"/>
    </xf>
    <xf numFmtId="49" fontId="6" fillId="0" borderId="0" xfId="0" applyNumberFormat="1" applyFont="1" applyAlignment="1">
      <alignment vertical="center"/>
    </xf>
    <xf numFmtId="0" fontId="6" fillId="0" borderId="0" xfId="256" applyFont="1" applyAlignment="1">
      <alignment vertical="center"/>
    </xf>
    <xf numFmtId="49" fontId="135" fillId="0" borderId="0" xfId="0" applyNumberFormat="1" applyFont="1" applyAlignment="1">
      <alignment vertical="center"/>
    </xf>
    <xf numFmtId="41" fontId="135" fillId="0" borderId="0" xfId="0" applyNumberFormat="1" applyFont="1" applyAlignment="1">
      <alignment vertical="center"/>
    </xf>
    <xf numFmtId="0" fontId="6" fillId="0" borderId="0" xfId="256" applyFont="1" applyAlignment="1">
      <alignment horizontal="center" vertical="center"/>
    </xf>
    <xf numFmtId="166" fontId="0" fillId="0" borderId="0" xfId="256" applyNumberFormat="1" applyFont="1" applyAlignment="1">
      <alignment vertical="center"/>
    </xf>
    <xf numFmtId="166" fontId="0" fillId="0" borderId="21" xfId="256" applyNumberFormat="1" applyFont="1" applyBorder="1" applyAlignment="1">
      <alignment vertical="center"/>
    </xf>
    <xf numFmtId="166" fontId="2" fillId="0" borderId="0" xfId="256" applyNumberFormat="1" applyFont="1" applyAlignment="1">
      <alignment vertical="center"/>
    </xf>
    <xf numFmtId="166" fontId="2" fillId="0" borderId="23" xfId="256" applyNumberFormat="1" applyFont="1" applyBorder="1" applyAlignment="1">
      <alignment vertical="center"/>
    </xf>
    <xf numFmtId="49" fontId="7" fillId="0" borderId="0" xfId="0" applyNumberFormat="1" applyFont="1"/>
    <xf numFmtId="49" fontId="8" fillId="0" borderId="0" xfId="0" applyNumberFormat="1" applyFont="1"/>
    <xf numFmtId="0" fontId="2" fillId="0" borderId="0" xfId="256" applyFont="1" applyAlignment="1">
      <alignment horizontal="left"/>
    </xf>
    <xf numFmtId="49" fontId="2" fillId="0" borderId="0" xfId="0" applyNumberFormat="1" applyFont="1"/>
    <xf numFmtId="0" fontId="5" fillId="0" borderId="0" xfId="256" applyFont="1" applyAlignment="1">
      <alignment horizontal="center"/>
    </xf>
    <xf numFmtId="49" fontId="8" fillId="0" borderId="0" xfId="256" applyNumberFormat="1" applyFont="1" applyAlignment="1">
      <alignment horizontal="left"/>
    </xf>
    <xf numFmtId="49" fontId="6" fillId="0" borderId="0" xfId="256" applyNumberFormat="1" applyFont="1" applyAlignment="1">
      <alignment horizontal="left"/>
    </xf>
    <xf numFmtId="49" fontId="0" fillId="0" borderId="0" xfId="256" applyNumberFormat="1" applyFont="1" applyAlignment="1">
      <alignment horizontal="left"/>
    </xf>
    <xf numFmtId="49" fontId="0" fillId="0" borderId="0" xfId="0" applyNumberFormat="1"/>
    <xf numFmtId="167" fontId="0" fillId="0" borderId="0" xfId="137" applyNumberFormat="1" applyFont="1" applyFill="1" applyAlignment="1">
      <alignment horizontal="right"/>
    </xf>
    <xf numFmtId="43" fontId="0" fillId="0" borderId="0" xfId="137" applyFont="1" applyFill="1" applyAlignment="1">
      <alignment horizontal="right"/>
    </xf>
    <xf numFmtId="0" fontId="18" fillId="0" borderId="0" xfId="256" applyFont="1" applyAlignment="1">
      <alignment horizontal="center"/>
    </xf>
    <xf numFmtId="0" fontId="17" fillId="0" borderId="0" xfId="256" applyFont="1" applyAlignment="1">
      <alignment horizontal="left"/>
    </xf>
    <xf numFmtId="0" fontId="14" fillId="0" borderId="0" xfId="256" applyFont="1" applyAlignment="1">
      <alignment horizontal="left"/>
    </xf>
    <xf numFmtId="49" fontId="6" fillId="0" borderId="0" xfId="0" applyNumberFormat="1" applyFont="1"/>
    <xf numFmtId="0" fontId="15" fillId="0" borderId="0" xfId="256" applyFont="1" applyAlignment="1">
      <alignment horizontal="left"/>
    </xf>
    <xf numFmtId="0" fontId="16" fillId="0" borderId="0" xfId="256" applyFont="1" applyAlignment="1">
      <alignment horizontal="left"/>
    </xf>
    <xf numFmtId="0" fontId="6" fillId="0" borderId="0" xfId="256" applyFont="1" applyAlignment="1">
      <alignment horizontal="center"/>
    </xf>
    <xf numFmtId="49" fontId="8" fillId="0" borderId="0" xfId="0" applyNumberFormat="1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49" fontId="2" fillId="0" borderId="0" xfId="0" applyNumberFormat="1" applyFont="1" applyAlignment="1">
      <alignment horizontal="justify" vertical="center"/>
    </xf>
    <xf numFmtId="37" fontId="0" fillId="0" borderId="0" xfId="0" applyNumberFormat="1" applyAlignment="1">
      <alignment vertical="center"/>
    </xf>
    <xf numFmtId="37" fontId="0" fillId="0" borderId="0" xfId="0" applyNumberFormat="1" applyAlignment="1">
      <alignment horizontal="right" vertical="center"/>
    </xf>
    <xf numFmtId="167" fontId="0" fillId="0" borderId="0" xfId="0" applyNumberFormat="1" applyAlignment="1">
      <alignment horizontal="right" vertical="center"/>
    </xf>
    <xf numFmtId="37" fontId="2" fillId="0" borderId="11" xfId="0" applyNumberFormat="1" applyFont="1" applyBorder="1" applyAlignment="1">
      <alignment horizontal="right" vertical="center"/>
    </xf>
    <xf numFmtId="49" fontId="0" fillId="0" borderId="0" xfId="0" applyNumberFormat="1" applyAlignment="1">
      <alignment vertical="center"/>
    </xf>
    <xf numFmtId="37" fontId="2" fillId="0" borderId="21" xfId="0" applyNumberFormat="1" applyFont="1" applyBorder="1" applyAlignment="1">
      <alignment horizontal="right" vertical="center"/>
    </xf>
    <xf numFmtId="37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167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41" fontId="2" fillId="0" borderId="22" xfId="0" applyNumberFormat="1" applyFont="1" applyBorder="1" applyAlignment="1">
      <alignment vertical="center"/>
    </xf>
    <xf numFmtId="41" fontId="0" fillId="0" borderId="6" xfId="137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21" xfId="0" applyBorder="1" applyAlignment="1">
      <alignment horizontal="center" vertical="center"/>
    </xf>
    <xf numFmtId="37" fontId="2" fillId="0" borderId="0" xfId="0" quotePrefix="1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167" fontId="0" fillId="0" borderId="0" xfId="0" applyNumberFormat="1" applyAlignment="1">
      <alignment vertical="center"/>
    </xf>
    <xf numFmtId="41" fontId="0" fillId="0" borderId="21" xfId="0" applyNumberFormat="1" applyBorder="1" applyAlignment="1">
      <alignment vertical="center"/>
    </xf>
    <xf numFmtId="41" fontId="0" fillId="0" borderId="0" xfId="0" applyNumberFormat="1" applyAlignment="1">
      <alignment vertical="center"/>
    </xf>
    <xf numFmtId="41" fontId="2" fillId="0" borderId="21" xfId="150" applyNumberFormat="1" applyFont="1" applyFill="1" applyBorder="1" applyAlignment="1">
      <alignment horizontal="right" vertical="center"/>
    </xf>
    <xf numFmtId="41" fontId="2" fillId="0" borderId="21" xfId="137" applyNumberFormat="1" applyFont="1" applyFill="1" applyBorder="1" applyAlignment="1">
      <alignment horizontal="right" vertical="center"/>
    </xf>
    <xf numFmtId="167" fontId="2" fillId="0" borderId="0" xfId="137" applyNumberFormat="1" applyFont="1" applyFill="1" applyBorder="1" applyAlignment="1">
      <alignment horizontal="right" vertical="center"/>
    </xf>
    <xf numFmtId="43" fontId="2" fillId="0" borderId="0" xfId="137" applyFont="1" applyFill="1" applyBorder="1" applyAlignment="1">
      <alignment horizontal="right" vertical="center"/>
    </xf>
    <xf numFmtId="41" fontId="2" fillId="0" borderId="21" xfId="0" applyNumberFormat="1" applyFont="1" applyBorder="1" applyAlignment="1">
      <alignment horizontal="right" vertical="center"/>
    </xf>
    <xf numFmtId="167" fontId="2" fillId="0" borderId="22" xfId="0" applyNumberFormat="1" applyFont="1" applyBorder="1" applyAlignment="1">
      <alignment horizontal="right" vertical="center"/>
    </xf>
    <xf numFmtId="41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11" fillId="0" borderId="0" xfId="0" applyFont="1" applyAlignment="1">
      <alignment horizontal="center" vertical="center"/>
    </xf>
    <xf numFmtId="41" fontId="2" fillId="0" borderId="11" xfId="0" applyNumberFormat="1" applyFont="1" applyBorder="1" applyAlignment="1">
      <alignment vertical="center"/>
    </xf>
    <xf numFmtId="167" fontId="2" fillId="0" borderId="0" xfId="0" applyNumberFormat="1" applyFont="1" applyAlignment="1">
      <alignment horizontal="center" vertical="center"/>
    </xf>
    <xf numFmtId="41" fontId="2" fillId="0" borderId="0" xfId="137" applyNumberFormat="1" applyFont="1" applyFill="1" applyBorder="1" applyAlignment="1">
      <alignment horizontal="right" vertical="center"/>
    </xf>
    <xf numFmtId="41" fontId="2" fillId="0" borderId="23" xfId="0" applyNumberFormat="1" applyFont="1" applyBorder="1" applyAlignment="1">
      <alignment vertical="center"/>
    </xf>
    <xf numFmtId="37" fontId="2" fillId="0" borderId="0" xfId="0" applyNumberFormat="1" applyFont="1" applyAlignment="1">
      <alignment horizontal="center" vertical="center"/>
    </xf>
    <xf numFmtId="41" fontId="2" fillId="0" borderId="0" xfId="149" applyNumberFormat="1" applyFont="1" applyFill="1" applyBorder="1" applyAlignment="1">
      <alignment horizontal="right" vertical="center"/>
    </xf>
    <xf numFmtId="166" fontId="2" fillId="0" borderId="0" xfId="0" applyNumberFormat="1" applyFont="1" applyAlignment="1">
      <alignment vertical="center"/>
    </xf>
    <xf numFmtId="167" fontId="2" fillId="0" borderId="0" xfId="137" applyNumberFormat="1" applyFont="1" applyFill="1" applyBorder="1" applyAlignment="1">
      <alignment vertical="center"/>
    </xf>
    <xf numFmtId="41" fontId="0" fillId="0" borderId="0" xfId="0" applyNumberFormat="1" applyAlignment="1">
      <alignment horizontal="right" vertical="center"/>
    </xf>
    <xf numFmtId="41" fontId="0" fillId="0" borderId="21" xfId="0" applyNumberFormat="1" applyBorder="1" applyAlignment="1">
      <alignment horizontal="right" vertical="center"/>
    </xf>
    <xf numFmtId="37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vertical="center"/>
    </xf>
    <xf numFmtId="49" fontId="6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166" fontId="0" fillId="0" borderId="0" xfId="0" applyNumberFormat="1" applyAlignment="1">
      <alignment horizontal="right" vertical="center"/>
    </xf>
    <xf numFmtId="41" fontId="0" fillId="0" borderId="0" xfId="149" applyNumberFormat="1" applyFont="1" applyFill="1" applyBorder="1" applyAlignment="1">
      <alignment horizontal="right" vertical="center"/>
    </xf>
    <xf numFmtId="41" fontId="0" fillId="0" borderId="21" xfId="150" applyNumberFormat="1" applyFont="1" applyFill="1" applyBorder="1" applyAlignment="1">
      <alignment horizontal="right" vertical="center"/>
    </xf>
    <xf numFmtId="41" fontId="0" fillId="0" borderId="0" xfId="150" applyNumberFormat="1" applyFont="1" applyFill="1" applyBorder="1" applyAlignment="1">
      <alignment horizontal="right" vertical="center"/>
    </xf>
    <xf numFmtId="0" fontId="136" fillId="0" borderId="0" xfId="0" applyFont="1" applyAlignment="1">
      <alignment vertical="center"/>
    </xf>
    <xf numFmtId="49" fontId="0" fillId="0" borderId="0" xfId="0" applyNumberFormat="1" applyAlignment="1">
      <alignment horizontal="left" vertical="center"/>
    </xf>
    <xf numFmtId="41" fontId="0" fillId="0" borderId="21" xfId="137" applyNumberFormat="1" applyFont="1" applyFill="1" applyBorder="1" applyAlignment="1">
      <alignment horizontal="right"/>
    </xf>
    <xf numFmtId="41" fontId="0" fillId="0" borderId="0" xfId="137" applyNumberFormat="1" applyFont="1" applyFill="1" applyBorder="1" applyAlignment="1">
      <alignment vertical="center"/>
    </xf>
    <xf numFmtId="49" fontId="140" fillId="0" borderId="0" xfId="0" applyNumberFormat="1" applyFont="1" applyAlignment="1">
      <alignment horizontal="left" vertical="center"/>
    </xf>
    <xf numFmtId="0" fontId="139" fillId="0" borderId="0" xfId="256" applyFont="1" applyAlignment="1">
      <alignment vertical="center"/>
    </xf>
    <xf numFmtId="0" fontId="141" fillId="0" borderId="0" xfId="256" applyFont="1" applyAlignment="1">
      <alignment horizontal="center" vertical="center"/>
    </xf>
    <xf numFmtId="167" fontId="139" fillId="0" borderId="0" xfId="137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41" fontId="0" fillId="0" borderId="0" xfId="150" applyNumberFormat="1" applyFont="1" applyFill="1" applyBorder="1" applyAlignment="1">
      <alignment horizontal="right"/>
    </xf>
    <xf numFmtId="41" fontId="0" fillId="0" borderId="21" xfId="150" applyNumberFormat="1" applyFont="1" applyFill="1" applyBorder="1" applyAlignment="1">
      <alignment horizontal="right"/>
    </xf>
    <xf numFmtId="0" fontId="13" fillId="0" borderId="0" xfId="256"/>
    <xf numFmtId="0" fontId="0" fillId="0" borderId="0" xfId="256" applyFont="1"/>
    <xf numFmtId="167" fontId="0" fillId="0" borderId="0" xfId="137" applyNumberFormat="1" applyFont="1" applyFill="1" applyAlignment="1"/>
    <xf numFmtId="0" fontId="0" fillId="0" borderId="0" xfId="256" applyFont="1" applyAlignment="1">
      <alignment horizontal="left"/>
    </xf>
    <xf numFmtId="0" fontId="0" fillId="0" borderId="0" xfId="256" applyFont="1" applyAlignment="1">
      <alignment horizontal="center"/>
    </xf>
    <xf numFmtId="0" fontId="13" fillId="0" borderId="0" xfId="256" applyAlignment="1">
      <alignment horizontal="left"/>
    </xf>
    <xf numFmtId="167" fontId="0" fillId="0" borderId="0" xfId="137" applyNumberFormat="1" applyFont="1" applyFill="1" applyBorder="1" applyAlignment="1">
      <alignment horizontal="center"/>
    </xf>
    <xf numFmtId="0" fontId="0" fillId="0" borderId="21" xfId="137" applyNumberFormat="1" applyFont="1" applyFill="1" applyBorder="1" applyAlignment="1">
      <alignment horizontal="center"/>
    </xf>
    <xf numFmtId="0" fontId="0" fillId="0" borderId="0" xfId="137" applyNumberFormat="1" applyFont="1" applyFill="1" applyAlignment="1">
      <alignment horizontal="center"/>
    </xf>
    <xf numFmtId="0" fontId="0" fillId="0" borderId="0" xfId="137" applyNumberFormat="1" applyFont="1" applyFill="1" applyBorder="1" applyAlignment="1">
      <alignment horizontal="center"/>
    </xf>
    <xf numFmtId="41" fontId="0" fillId="0" borderId="0" xfId="137" applyNumberFormat="1" applyFont="1" applyFill="1" applyAlignment="1">
      <alignment horizontal="right"/>
    </xf>
    <xf numFmtId="166" fontId="0" fillId="0" borderId="0" xfId="256" applyNumberFormat="1" applyFont="1"/>
    <xf numFmtId="167" fontId="0" fillId="0" borderId="0" xfId="137" applyNumberFormat="1" applyFont="1" applyFill="1" applyBorder="1" applyAlignment="1">
      <alignment horizontal="right"/>
    </xf>
    <xf numFmtId="167" fontId="0" fillId="0" borderId="0" xfId="137" applyNumberFormat="1" applyFont="1" applyFill="1" applyBorder="1" applyAlignment="1"/>
    <xf numFmtId="166" fontId="0" fillId="0" borderId="0" xfId="256" applyNumberFormat="1" applyFont="1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22" xfId="0" applyNumberFormat="1" applyBorder="1"/>
    <xf numFmtId="167" fontId="0" fillId="0" borderId="22" xfId="137" applyNumberFormat="1" applyFont="1" applyFill="1" applyBorder="1" applyAlignment="1"/>
    <xf numFmtId="166" fontId="0" fillId="0" borderId="0" xfId="0" applyNumberFormat="1"/>
    <xf numFmtId="167" fontId="0" fillId="0" borderId="21" xfId="137" applyNumberFormat="1" applyFont="1" applyFill="1" applyBorder="1" applyAlignment="1"/>
    <xf numFmtId="0" fontId="15" fillId="0" borderId="0" xfId="256" applyFont="1"/>
    <xf numFmtId="37" fontId="0" fillId="0" borderId="21" xfId="0" applyNumberFormat="1" applyBorder="1" applyAlignment="1">
      <alignment horizontal="right" vertical="center"/>
    </xf>
    <xf numFmtId="37" fontId="0" fillId="0" borderId="21" xfId="0" applyNumberFormat="1" applyBorder="1" applyAlignment="1">
      <alignment vertical="center"/>
    </xf>
    <xf numFmtId="167" fontId="0" fillId="0" borderId="0" xfId="137" applyNumberFormat="1" applyFont="1" applyFill="1" applyBorder="1" applyAlignment="1">
      <alignment vertical="center"/>
    </xf>
    <xf numFmtId="41" fontId="0" fillId="0" borderId="21" xfId="148" applyNumberFormat="1" applyFont="1" applyFill="1" applyBorder="1" applyAlignment="1">
      <alignment horizontal="right" vertical="center"/>
    </xf>
    <xf numFmtId="41" fontId="0" fillId="0" borderId="6" xfId="0" applyNumberFormat="1" applyBorder="1" applyAlignment="1">
      <alignment horizontal="right" vertical="center"/>
    </xf>
    <xf numFmtId="43" fontId="0" fillId="0" borderId="0" xfId="150" applyFont="1" applyFill="1" applyBorder="1" applyAlignment="1">
      <alignment horizontal="right" vertical="center"/>
    </xf>
    <xf numFmtId="167" fontId="3" fillId="0" borderId="0" xfId="137" applyNumberFormat="1" applyFont="1" applyFill="1" applyAlignment="1">
      <alignment horizontal="right"/>
    </xf>
    <xf numFmtId="167" fontId="3" fillId="0" borderId="0" xfId="137" applyNumberFormat="1" applyFont="1" applyFill="1" applyAlignment="1"/>
    <xf numFmtId="41" fontId="3" fillId="0" borderId="0" xfId="137" applyNumberFormat="1" applyFont="1" applyFill="1" applyAlignment="1">
      <alignment horizontal="right"/>
    </xf>
    <xf numFmtId="166" fontId="3" fillId="0" borderId="0" xfId="256" applyNumberFormat="1" applyFont="1"/>
    <xf numFmtId="41" fontId="2" fillId="0" borderId="0" xfId="150" applyNumberFormat="1" applyFont="1" applyFill="1" applyBorder="1" applyAlignment="1">
      <alignment horizontal="right" vertical="center"/>
    </xf>
    <xf numFmtId="41" fontId="3" fillId="0" borderId="0" xfId="149" applyNumberFormat="1" applyFont="1" applyFill="1" applyBorder="1" applyAlignment="1">
      <alignment horizontal="right" vertical="center"/>
    </xf>
    <xf numFmtId="41" fontId="3" fillId="0" borderId="0" xfId="137" applyNumberFormat="1" applyFont="1" applyFill="1" applyBorder="1" applyAlignment="1">
      <alignment horizontal="right" vertical="center"/>
    </xf>
    <xf numFmtId="167" fontId="3" fillId="0" borderId="0" xfId="137" applyNumberFormat="1" applyFont="1" applyFill="1" applyBorder="1" applyAlignment="1">
      <alignment vertical="center"/>
    </xf>
    <xf numFmtId="41" fontId="2" fillId="0" borderId="11" xfId="150" applyNumberFormat="1" applyFont="1" applyFill="1" applyBorder="1" applyAlignment="1">
      <alignment horizontal="right" vertical="center"/>
    </xf>
    <xf numFmtId="41" fontId="3" fillId="0" borderId="21" xfId="137" applyNumberFormat="1" applyFont="1" applyFill="1" applyBorder="1" applyAlignment="1">
      <alignment horizontal="right" vertical="center"/>
    </xf>
    <xf numFmtId="167" fontId="13" fillId="0" borderId="0" xfId="256" applyNumberFormat="1"/>
    <xf numFmtId="167" fontId="3" fillId="0" borderId="0" xfId="137" applyNumberFormat="1" applyFont="1" applyFill="1" applyBorder="1" applyAlignment="1">
      <alignment horizontal="right" vertical="center"/>
    </xf>
    <xf numFmtId="0" fontId="0" fillId="0" borderId="0" xfId="256" applyFont="1" applyAlignment="1">
      <alignment horizontal="left" vertical="center"/>
    </xf>
    <xf numFmtId="166" fontId="3" fillId="0" borderId="0" xfId="0" applyNumberFormat="1" applyFont="1"/>
    <xf numFmtId="167" fontId="0" fillId="0" borderId="0" xfId="0" applyNumberFormat="1"/>
    <xf numFmtId="0" fontId="2" fillId="0" borderId="0" xfId="0" applyFont="1"/>
    <xf numFmtId="41" fontId="3" fillId="0" borderId="0" xfId="137" applyNumberFormat="1" applyFont="1" applyFill="1" applyAlignment="1">
      <alignment horizontal="right" vertical="center"/>
    </xf>
    <xf numFmtId="167" fontId="2" fillId="0" borderId="11" xfId="137" applyNumberFormat="1" applyFont="1" applyFill="1" applyBorder="1" applyAlignment="1">
      <alignment vertical="center"/>
    </xf>
    <xf numFmtId="41" fontId="0" fillId="0" borderId="21" xfId="149" applyNumberFormat="1" applyFont="1" applyFill="1" applyBorder="1" applyAlignment="1">
      <alignment horizontal="right" vertical="center"/>
    </xf>
    <xf numFmtId="41" fontId="3" fillId="0" borderId="21" xfId="149" applyNumberFormat="1" applyFont="1" applyFill="1" applyBorder="1" applyAlignment="1">
      <alignment horizontal="right" vertical="center"/>
    </xf>
    <xf numFmtId="0" fontId="140" fillId="0" borderId="0" xfId="256" applyFont="1" applyAlignment="1">
      <alignment vertical="center"/>
    </xf>
    <xf numFmtId="0" fontId="138" fillId="0" borderId="0" xfId="0" applyFont="1" applyAlignment="1">
      <alignment horizontal="center" vertical="center"/>
    </xf>
    <xf numFmtId="0" fontId="137" fillId="0" borderId="0" xfId="0" applyFont="1" applyAlignment="1">
      <alignment vertical="center"/>
    </xf>
    <xf numFmtId="0" fontId="138" fillId="0" borderId="0" xfId="256" applyFont="1" applyAlignment="1">
      <alignment horizontal="center" vertical="center"/>
    </xf>
    <xf numFmtId="167" fontId="137" fillId="0" borderId="0" xfId="137" applyNumberFormat="1" applyFont="1" applyFill="1" applyAlignment="1">
      <alignment horizontal="right" vertical="center"/>
    </xf>
    <xf numFmtId="167" fontId="137" fillId="0" borderId="0" xfId="137" applyNumberFormat="1" applyFont="1" applyFill="1" applyAlignment="1">
      <alignment vertical="center"/>
    </xf>
    <xf numFmtId="167" fontId="2" fillId="0" borderId="0" xfId="137" applyNumberFormat="1" applyFont="1" applyFill="1" applyAlignment="1">
      <alignment horizontal="center" vertical="center"/>
    </xf>
    <xf numFmtId="167" fontId="2" fillId="0" borderId="21" xfId="137" applyNumberFormat="1" applyFont="1" applyFill="1" applyBorder="1" applyAlignment="1">
      <alignment horizontal="center" vertical="center"/>
    </xf>
    <xf numFmtId="167" fontId="2" fillId="0" borderId="0" xfId="137" applyNumberFormat="1" applyFont="1" applyFill="1" applyAlignment="1">
      <alignment horizontal="center"/>
    </xf>
    <xf numFmtId="167" fontId="2" fillId="0" borderId="21" xfId="137" applyNumberFormat="1" applyFont="1" applyFill="1" applyBorder="1" applyAlignment="1">
      <alignment horizontal="center"/>
    </xf>
    <xf numFmtId="0" fontId="0" fillId="0" borderId="6" xfId="137" quotePrefix="1" applyNumberFormat="1" applyFont="1" applyFill="1" applyBorder="1" applyAlignment="1">
      <alignment horizontal="center"/>
    </xf>
    <xf numFmtId="0" fontId="0" fillId="0" borderId="6" xfId="137" applyNumberFormat="1" applyFont="1" applyFill="1" applyBorder="1" applyAlignment="1">
      <alignment horizontal="center"/>
    </xf>
    <xf numFmtId="167" fontId="2" fillId="0" borderId="0" xfId="137" applyNumberFormat="1" applyFont="1" applyFill="1" applyBorder="1" applyAlignment="1">
      <alignment horizontal="center"/>
    </xf>
    <xf numFmtId="167" fontId="5" fillId="0" borderId="0" xfId="137" applyNumberFormat="1" applyFont="1" applyFill="1" applyAlignment="1">
      <alignment horizontal="right"/>
    </xf>
    <xf numFmtId="167" fontId="2" fillId="0" borderId="0" xfId="137" applyNumberFormat="1" applyFont="1" applyFill="1" applyBorder="1" applyAlignment="1">
      <alignment horizontal="center" vertical="center"/>
    </xf>
    <xf numFmtId="0" fontId="0" fillId="0" borderId="6" xfId="137" quotePrefix="1" applyNumberFormat="1" applyFont="1" applyFill="1" applyBorder="1" applyAlignment="1">
      <alignment horizontal="center" vertical="center"/>
    </xf>
    <xf numFmtId="167" fontId="5" fillId="0" borderId="0" xfId="137" applyNumberFormat="1" applyFont="1" applyFill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</cellXfs>
  <cellStyles count="436">
    <cellStyle name="??" xfId="1" xr:uid="{00000000-0005-0000-0000-000000000000}"/>
    <cellStyle name="?? [0.00]_ADMAG" xfId="2" xr:uid="{00000000-0005-0000-0000-000001000000}"/>
    <cellStyle name="???" xfId="3" xr:uid="{00000000-0005-0000-0000-000002000000}"/>
    <cellStyle name="???? [0.00]_ADMAG" xfId="4" xr:uid="{00000000-0005-0000-0000-000003000000}"/>
    <cellStyle name="?????????????????" xfId="5" xr:uid="{00000000-0005-0000-0000-000004000000}"/>
    <cellStyle name="????????????????? [0]_MOGAS97" xfId="6" xr:uid="{00000000-0005-0000-0000-000005000000}"/>
    <cellStyle name="??????????????????? [0]_MOGAS97" xfId="7" xr:uid="{00000000-0005-0000-0000-000006000000}"/>
    <cellStyle name="???????????????????_MOGAS97" xfId="8" xr:uid="{00000000-0005-0000-0000-000007000000}"/>
    <cellStyle name="?????????????????_MOGAS97" xfId="9" xr:uid="{00000000-0005-0000-0000-000008000000}"/>
    <cellStyle name="????_ADMAG" xfId="10" xr:uid="{00000000-0005-0000-0000-000009000000}"/>
    <cellStyle name="???[0]_liz-ss" xfId="11" xr:uid="{00000000-0005-0000-0000-00000A000000}"/>
    <cellStyle name="???_'01.11" xfId="12" xr:uid="{00000000-0005-0000-0000-00000B000000}"/>
    <cellStyle name="??_ADMAG" xfId="13" xr:uid="{00000000-0005-0000-0000-00000C000000}"/>
    <cellStyle name="’??? [0.00]_TMCA Spreadsheet(body)" xfId="14" xr:uid="{00000000-0005-0000-0000-00000D000000}"/>
    <cellStyle name="’???_TMCA Spreadsheet(body)" xfId="15" xr:uid="{00000000-0005-0000-0000-00000E000000}"/>
    <cellStyle name="•W?_TMCA Spreadsheet(body)" xfId="16" xr:uid="{00000000-0005-0000-0000-00000F000000}"/>
    <cellStyle name="20 % - Akzent1" xfId="17" xr:uid="{00000000-0005-0000-0000-000010000000}"/>
    <cellStyle name="20 % - Akzent2" xfId="18" xr:uid="{00000000-0005-0000-0000-000011000000}"/>
    <cellStyle name="20 % - Akzent3" xfId="19" xr:uid="{00000000-0005-0000-0000-000012000000}"/>
    <cellStyle name="20 % - Akzent4" xfId="20" xr:uid="{00000000-0005-0000-0000-000013000000}"/>
    <cellStyle name="20 % - Akzent5" xfId="21" xr:uid="{00000000-0005-0000-0000-000014000000}"/>
    <cellStyle name="20 % - Akzent6" xfId="22" xr:uid="{00000000-0005-0000-0000-000015000000}"/>
    <cellStyle name="20% - Accent1 2" xfId="23" xr:uid="{00000000-0005-0000-0000-000016000000}"/>
    <cellStyle name="20% - Accent1 3" xfId="24" xr:uid="{00000000-0005-0000-0000-000017000000}"/>
    <cellStyle name="20% - Accent2 2" xfId="25" xr:uid="{00000000-0005-0000-0000-000018000000}"/>
    <cellStyle name="20% - Accent2 3" xfId="26" xr:uid="{00000000-0005-0000-0000-000019000000}"/>
    <cellStyle name="20% - Accent3 2" xfId="27" xr:uid="{00000000-0005-0000-0000-00001A000000}"/>
    <cellStyle name="20% - Accent3 3" xfId="28" xr:uid="{00000000-0005-0000-0000-00001B000000}"/>
    <cellStyle name="20% - Accent4 2" xfId="29" xr:uid="{00000000-0005-0000-0000-00001C000000}"/>
    <cellStyle name="20% - Accent4 3" xfId="30" xr:uid="{00000000-0005-0000-0000-00001D000000}"/>
    <cellStyle name="20% - Accent5 2" xfId="31" xr:uid="{00000000-0005-0000-0000-00001E000000}"/>
    <cellStyle name="20% - Accent5 3" xfId="32" xr:uid="{00000000-0005-0000-0000-00001F000000}"/>
    <cellStyle name="20% - Accent6 2" xfId="33" xr:uid="{00000000-0005-0000-0000-000020000000}"/>
    <cellStyle name="20% - Accent6 3" xfId="34" xr:uid="{00000000-0005-0000-0000-000021000000}"/>
    <cellStyle name="20% - ส่วนที่ถูกเน้น1" xfId="35" xr:uid="{00000000-0005-0000-0000-000022000000}"/>
    <cellStyle name="20% - ส่วนที่ถูกเน้น2" xfId="36" xr:uid="{00000000-0005-0000-0000-000023000000}"/>
    <cellStyle name="20% - ส่วนที่ถูกเน้น3" xfId="37" xr:uid="{00000000-0005-0000-0000-000024000000}"/>
    <cellStyle name="20% - ส่วนที่ถูกเน้น4" xfId="38" xr:uid="{00000000-0005-0000-0000-000025000000}"/>
    <cellStyle name="20% - ส่วนที่ถูกเน้น5" xfId="39" xr:uid="{00000000-0005-0000-0000-000026000000}"/>
    <cellStyle name="20% - ส่วนที่ถูกเน้น6" xfId="40" xr:uid="{00000000-0005-0000-0000-000027000000}"/>
    <cellStyle name="40 % - Akzent1" xfId="41" xr:uid="{00000000-0005-0000-0000-000028000000}"/>
    <cellStyle name="40 % - Akzent2" xfId="42" xr:uid="{00000000-0005-0000-0000-000029000000}"/>
    <cellStyle name="40 % - Akzent3" xfId="43" xr:uid="{00000000-0005-0000-0000-00002A000000}"/>
    <cellStyle name="40 % - Akzent4" xfId="44" xr:uid="{00000000-0005-0000-0000-00002B000000}"/>
    <cellStyle name="40 % - Akzent5" xfId="45" xr:uid="{00000000-0005-0000-0000-00002C000000}"/>
    <cellStyle name="40 % - Akzent6" xfId="46" xr:uid="{00000000-0005-0000-0000-00002D000000}"/>
    <cellStyle name="40% - Accent1 2" xfId="47" xr:uid="{00000000-0005-0000-0000-00002E000000}"/>
    <cellStyle name="40% - Accent1 3" xfId="48" xr:uid="{00000000-0005-0000-0000-00002F000000}"/>
    <cellStyle name="40% - Accent2 2" xfId="49" xr:uid="{00000000-0005-0000-0000-000030000000}"/>
    <cellStyle name="40% - Accent2 3" xfId="50" xr:uid="{00000000-0005-0000-0000-000031000000}"/>
    <cellStyle name="40% - Accent3 2" xfId="51" xr:uid="{00000000-0005-0000-0000-000032000000}"/>
    <cellStyle name="40% - Accent3 3" xfId="52" xr:uid="{00000000-0005-0000-0000-000033000000}"/>
    <cellStyle name="40% - Accent4 2" xfId="53" xr:uid="{00000000-0005-0000-0000-000034000000}"/>
    <cellStyle name="40% - Accent4 3" xfId="54" xr:uid="{00000000-0005-0000-0000-000035000000}"/>
    <cellStyle name="40% - Accent5 2" xfId="55" xr:uid="{00000000-0005-0000-0000-000036000000}"/>
    <cellStyle name="40% - Accent5 3" xfId="56" xr:uid="{00000000-0005-0000-0000-000037000000}"/>
    <cellStyle name="40% - Accent6 2" xfId="57" xr:uid="{00000000-0005-0000-0000-000038000000}"/>
    <cellStyle name="40% - Accent6 3" xfId="58" xr:uid="{00000000-0005-0000-0000-000039000000}"/>
    <cellStyle name="40% - ส่วนที่ถูกเน้น1" xfId="59" xr:uid="{00000000-0005-0000-0000-00003A000000}"/>
    <cellStyle name="40% - ส่วนที่ถูกเน้น2" xfId="60" xr:uid="{00000000-0005-0000-0000-00003B000000}"/>
    <cellStyle name="40% - ส่วนที่ถูกเน้น3" xfId="61" xr:uid="{00000000-0005-0000-0000-00003C000000}"/>
    <cellStyle name="40% - ส่วนที่ถูกเน้น4" xfId="62" xr:uid="{00000000-0005-0000-0000-00003D000000}"/>
    <cellStyle name="40% - ส่วนที่ถูกเน้น5" xfId="63" xr:uid="{00000000-0005-0000-0000-00003E000000}"/>
    <cellStyle name="40% - ส่วนที่ถูกเน้น6" xfId="64" xr:uid="{00000000-0005-0000-0000-00003F000000}"/>
    <cellStyle name="594941.25" xfId="65" xr:uid="{00000000-0005-0000-0000-000040000000}"/>
    <cellStyle name="60 % - Akzent1" xfId="66" xr:uid="{00000000-0005-0000-0000-000041000000}"/>
    <cellStyle name="60 % - Akzent2" xfId="67" xr:uid="{00000000-0005-0000-0000-000042000000}"/>
    <cellStyle name="60 % - Akzent3" xfId="68" xr:uid="{00000000-0005-0000-0000-000043000000}"/>
    <cellStyle name="60 % - Akzent4" xfId="69" xr:uid="{00000000-0005-0000-0000-000044000000}"/>
    <cellStyle name="60 % - Akzent5" xfId="70" xr:uid="{00000000-0005-0000-0000-000045000000}"/>
    <cellStyle name="60 % - Akzent6" xfId="71" xr:uid="{00000000-0005-0000-0000-000046000000}"/>
    <cellStyle name="60% - Accent1 2" xfId="72" xr:uid="{00000000-0005-0000-0000-000047000000}"/>
    <cellStyle name="60% - Accent1 3" xfId="73" xr:uid="{00000000-0005-0000-0000-000048000000}"/>
    <cellStyle name="60% - Accent2 2" xfId="74" xr:uid="{00000000-0005-0000-0000-000049000000}"/>
    <cellStyle name="60% - Accent2 3" xfId="75" xr:uid="{00000000-0005-0000-0000-00004A000000}"/>
    <cellStyle name="60% - Accent3 2" xfId="76" xr:uid="{00000000-0005-0000-0000-00004B000000}"/>
    <cellStyle name="60% - Accent3 3" xfId="77" xr:uid="{00000000-0005-0000-0000-00004C000000}"/>
    <cellStyle name="60% - Accent4 2" xfId="78" xr:uid="{00000000-0005-0000-0000-00004D000000}"/>
    <cellStyle name="60% - Accent4 3" xfId="79" xr:uid="{00000000-0005-0000-0000-00004E000000}"/>
    <cellStyle name="60% - Accent5 2" xfId="80" xr:uid="{00000000-0005-0000-0000-00004F000000}"/>
    <cellStyle name="60% - Accent5 3" xfId="81" xr:uid="{00000000-0005-0000-0000-000050000000}"/>
    <cellStyle name="60% - Accent6 2" xfId="82" xr:uid="{00000000-0005-0000-0000-000051000000}"/>
    <cellStyle name="60% - Accent6 3" xfId="83" xr:uid="{00000000-0005-0000-0000-000052000000}"/>
    <cellStyle name="60% - ส่วนที่ถูกเน้น1" xfId="84" xr:uid="{00000000-0005-0000-0000-000053000000}"/>
    <cellStyle name="60% - ส่วนที่ถูกเน้น2" xfId="85" xr:uid="{00000000-0005-0000-0000-000054000000}"/>
    <cellStyle name="60% - ส่วนที่ถูกเน้น3" xfId="86" xr:uid="{00000000-0005-0000-0000-000055000000}"/>
    <cellStyle name="60% - ส่วนที่ถูกเน้น4" xfId="87" xr:uid="{00000000-0005-0000-0000-000056000000}"/>
    <cellStyle name="60% - ส่วนที่ถูกเน้น5" xfId="88" xr:uid="{00000000-0005-0000-0000-000057000000}"/>
    <cellStyle name="60% - ส่วนที่ถูกเน้น6" xfId="89" xr:uid="{00000000-0005-0000-0000-000058000000}"/>
    <cellStyle name="75" xfId="90" xr:uid="{00000000-0005-0000-0000-000059000000}"/>
    <cellStyle name="AA FRAME" xfId="91" xr:uid="{00000000-0005-0000-0000-00005A000000}"/>
    <cellStyle name="AA HEADING" xfId="92" xr:uid="{00000000-0005-0000-0000-00005B000000}"/>
    <cellStyle name="AA INITIALS" xfId="93" xr:uid="{00000000-0005-0000-0000-00005C000000}"/>
    <cellStyle name="AA INPUT" xfId="94" xr:uid="{00000000-0005-0000-0000-00005D000000}"/>
    <cellStyle name="AA LOCK" xfId="95" xr:uid="{00000000-0005-0000-0000-00005E000000}"/>
    <cellStyle name="AA MGR NAME" xfId="96" xr:uid="{00000000-0005-0000-0000-00005F000000}"/>
    <cellStyle name="AA NORMAL" xfId="97" xr:uid="{00000000-0005-0000-0000-000060000000}"/>
    <cellStyle name="AA NUMBER" xfId="98" xr:uid="{00000000-0005-0000-0000-000061000000}"/>
    <cellStyle name="AA NUMBER2" xfId="99" xr:uid="{00000000-0005-0000-0000-000062000000}"/>
    <cellStyle name="AA QUESTION" xfId="100" xr:uid="{00000000-0005-0000-0000-000063000000}"/>
    <cellStyle name="AA SHADE" xfId="101" xr:uid="{00000000-0005-0000-0000-000064000000}"/>
    <cellStyle name="Accent1 2" xfId="102" xr:uid="{00000000-0005-0000-0000-000065000000}"/>
    <cellStyle name="Accent1 3" xfId="103" xr:uid="{00000000-0005-0000-0000-000066000000}"/>
    <cellStyle name="Accent2 2" xfId="104" xr:uid="{00000000-0005-0000-0000-000067000000}"/>
    <cellStyle name="Accent2 3" xfId="105" xr:uid="{00000000-0005-0000-0000-000068000000}"/>
    <cellStyle name="Accent3 2" xfId="106" xr:uid="{00000000-0005-0000-0000-000069000000}"/>
    <cellStyle name="Accent3 3" xfId="107" xr:uid="{00000000-0005-0000-0000-00006A000000}"/>
    <cellStyle name="Accent4 2" xfId="108" xr:uid="{00000000-0005-0000-0000-00006B000000}"/>
    <cellStyle name="Accent4 3" xfId="109" xr:uid="{00000000-0005-0000-0000-00006C000000}"/>
    <cellStyle name="Accent5 2" xfId="110" xr:uid="{00000000-0005-0000-0000-00006D000000}"/>
    <cellStyle name="Accent5 3" xfId="111" xr:uid="{00000000-0005-0000-0000-00006E000000}"/>
    <cellStyle name="Accent6 2" xfId="112" xr:uid="{00000000-0005-0000-0000-00006F000000}"/>
    <cellStyle name="Accent6 3" xfId="113" xr:uid="{00000000-0005-0000-0000-000070000000}"/>
    <cellStyle name="Akzent1" xfId="114" xr:uid="{00000000-0005-0000-0000-000071000000}"/>
    <cellStyle name="Akzent2" xfId="115" xr:uid="{00000000-0005-0000-0000-000072000000}"/>
    <cellStyle name="Akzent3" xfId="116" xr:uid="{00000000-0005-0000-0000-000073000000}"/>
    <cellStyle name="Akzent4" xfId="117" xr:uid="{00000000-0005-0000-0000-000074000000}"/>
    <cellStyle name="Akzent5" xfId="118" xr:uid="{00000000-0005-0000-0000-000075000000}"/>
    <cellStyle name="Akzent6" xfId="119" xr:uid="{00000000-0005-0000-0000-000076000000}"/>
    <cellStyle name="Ausgabe" xfId="120" xr:uid="{00000000-0005-0000-0000-000077000000}"/>
    <cellStyle name="Bad 2" xfId="121" xr:uid="{00000000-0005-0000-0000-000078000000}"/>
    <cellStyle name="Bad 3" xfId="122" xr:uid="{00000000-0005-0000-0000-000079000000}"/>
    <cellStyle name="Berechnung" xfId="123" xr:uid="{00000000-0005-0000-0000-00007A000000}"/>
    <cellStyle name="Border" xfId="124" xr:uid="{00000000-0005-0000-0000-00007B000000}"/>
    <cellStyle name="Calc Currency (0)" xfId="125" xr:uid="{00000000-0005-0000-0000-00007C000000}"/>
    <cellStyle name="Calc Currency (2)" xfId="126" xr:uid="{00000000-0005-0000-0000-00007D000000}"/>
    <cellStyle name="Calc Percent (0)" xfId="127" xr:uid="{00000000-0005-0000-0000-00007E000000}"/>
    <cellStyle name="Calc Percent (1)" xfId="128" xr:uid="{00000000-0005-0000-0000-00007F000000}"/>
    <cellStyle name="Calc Percent (2)" xfId="129" xr:uid="{00000000-0005-0000-0000-000080000000}"/>
    <cellStyle name="Calc Units (0)" xfId="130" xr:uid="{00000000-0005-0000-0000-000081000000}"/>
    <cellStyle name="Calc Units (1)" xfId="131" xr:uid="{00000000-0005-0000-0000-000082000000}"/>
    <cellStyle name="Calc Units (2)" xfId="132" xr:uid="{00000000-0005-0000-0000-000083000000}"/>
    <cellStyle name="Calculation 2" xfId="133" xr:uid="{00000000-0005-0000-0000-000084000000}"/>
    <cellStyle name="Calculation 3" xfId="134" xr:uid="{00000000-0005-0000-0000-000085000000}"/>
    <cellStyle name="Check Cell 2" xfId="135" xr:uid="{00000000-0005-0000-0000-000086000000}"/>
    <cellStyle name="Check Cell 3" xfId="136" xr:uid="{00000000-0005-0000-0000-000087000000}"/>
    <cellStyle name="Comma" xfId="137" builtinId="3"/>
    <cellStyle name="Comma  - Style1" xfId="138" xr:uid="{00000000-0005-0000-0000-000089000000}"/>
    <cellStyle name="Comma  - Style2" xfId="139" xr:uid="{00000000-0005-0000-0000-00008A000000}"/>
    <cellStyle name="Comma  - Style3" xfId="140" xr:uid="{00000000-0005-0000-0000-00008B000000}"/>
    <cellStyle name="Comma  - Style4" xfId="141" xr:uid="{00000000-0005-0000-0000-00008C000000}"/>
    <cellStyle name="Comma  - Style5" xfId="142" xr:uid="{00000000-0005-0000-0000-00008D000000}"/>
    <cellStyle name="Comma  - Style6" xfId="143" xr:uid="{00000000-0005-0000-0000-00008E000000}"/>
    <cellStyle name="Comma  - Style7" xfId="144" xr:uid="{00000000-0005-0000-0000-00008F000000}"/>
    <cellStyle name="Comma  - Style8" xfId="145" xr:uid="{00000000-0005-0000-0000-000090000000}"/>
    <cellStyle name="Comma [00]" xfId="146" xr:uid="{00000000-0005-0000-0000-000091000000}"/>
    <cellStyle name="Comma 10" xfId="147" xr:uid="{00000000-0005-0000-0000-000092000000}"/>
    <cellStyle name="Comma 2" xfId="148" xr:uid="{00000000-0005-0000-0000-000093000000}"/>
    <cellStyle name="Comma 2 10" xfId="149" xr:uid="{00000000-0005-0000-0000-000094000000}"/>
    <cellStyle name="Comma 2 2" xfId="150" xr:uid="{00000000-0005-0000-0000-000095000000}"/>
    <cellStyle name="Comma 2 2 14" xfId="151" xr:uid="{00000000-0005-0000-0000-000096000000}"/>
    <cellStyle name="Comma 2 2 2" xfId="152" xr:uid="{00000000-0005-0000-0000-000097000000}"/>
    <cellStyle name="Comma 2 3" xfId="153" xr:uid="{00000000-0005-0000-0000-000098000000}"/>
    <cellStyle name="Comma 2 4" xfId="154" xr:uid="{00000000-0005-0000-0000-000099000000}"/>
    <cellStyle name="Comma 2 5" xfId="155" xr:uid="{00000000-0005-0000-0000-00009A000000}"/>
    <cellStyle name="Comma 2 6" xfId="156" xr:uid="{00000000-0005-0000-0000-00009B000000}"/>
    <cellStyle name="Comma 3" xfId="157" xr:uid="{00000000-0005-0000-0000-00009C000000}"/>
    <cellStyle name="Comma 3 2" xfId="158" xr:uid="{00000000-0005-0000-0000-00009D000000}"/>
    <cellStyle name="Comma 4" xfId="159" xr:uid="{00000000-0005-0000-0000-00009E000000}"/>
    <cellStyle name="Comma 5" xfId="160" xr:uid="{00000000-0005-0000-0000-00009F000000}"/>
    <cellStyle name="Comma 6" xfId="161" xr:uid="{00000000-0005-0000-0000-0000A0000000}"/>
    <cellStyle name="Comma 7" xfId="162" xr:uid="{00000000-0005-0000-0000-0000A1000000}"/>
    <cellStyle name="Comma 8" xfId="163" xr:uid="{00000000-0005-0000-0000-0000A2000000}"/>
    <cellStyle name="Comma 9" xfId="164" xr:uid="{00000000-0005-0000-0000-0000A3000000}"/>
    <cellStyle name="comma zerodec" xfId="165" xr:uid="{00000000-0005-0000-0000-0000A4000000}"/>
    <cellStyle name="Comma0" xfId="166" xr:uid="{00000000-0005-0000-0000-0000A5000000}"/>
    <cellStyle name="Copied" xfId="167" xr:uid="{00000000-0005-0000-0000-0000A6000000}"/>
    <cellStyle name="Curren - Style3" xfId="168" xr:uid="{00000000-0005-0000-0000-0000A7000000}"/>
    <cellStyle name="Curren - Style4" xfId="169" xr:uid="{00000000-0005-0000-0000-0000A8000000}"/>
    <cellStyle name="Currency [00]" xfId="170" xr:uid="{00000000-0005-0000-0000-0000A9000000}"/>
    <cellStyle name="Currency0" xfId="171" xr:uid="{00000000-0005-0000-0000-0000AA000000}"/>
    <cellStyle name="Currency1" xfId="172" xr:uid="{00000000-0005-0000-0000-0000AB000000}"/>
    <cellStyle name="Currency2" xfId="173" xr:uid="{00000000-0005-0000-0000-0000AC000000}"/>
    <cellStyle name="Dan" xfId="174" xr:uid="{00000000-0005-0000-0000-0000AD000000}"/>
    <cellStyle name="Date" xfId="175" xr:uid="{00000000-0005-0000-0000-0000AE000000}"/>
    <cellStyle name="Date Short" xfId="176" xr:uid="{00000000-0005-0000-0000-0000AF000000}"/>
    <cellStyle name="DELTA" xfId="177" xr:uid="{00000000-0005-0000-0000-0000B0000000}"/>
    <cellStyle name="Dezimal [0]_35ERI8T2gbIEMixb4v26icuOo" xfId="178" xr:uid="{00000000-0005-0000-0000-0000B1000000}"/>
    <cellStyle name="Dezimal_35ERI8T2gbIEMixb4v26icuOo" xfId="179" xr:uid="{00000000-0005-0000-0000-0000B2000000}"/>
    <cellStyle name="Dollar (zero dec)" xfId="180" xr:uid="{00000000-0005-0000-0000-0000B3000000}"/>
    <cellStyle name="Eingabe" xfId="181" xr:uid="{00000000-0005-0000-0000-0000B4000000}"/>
    <cellStyle name="Enter Currency (0)" xfId="182" xr:uid="{00000000-0005-0000-0000-0000B5000000}"/>
    <cellStyle name="Enter Currency (2)" xfId="183" xr:uid="{00000000-0005-0000-0000-0000B6000000}"/>
    <cellStyle name="Enter Units (0)" xfId="184" xr:uid="{00000000-0005-0000-0000-0000B7000000}"/>
    <cellStyle name="Enter Units (1)" xfId="185" xr:uid="{00000000-0005-0000-0000-0000B8000000}"/>
    <cellStyle name="Enter Units (2)" xfId="186" xr:uid="{00000000-0005-0000-0000-0000B9000000}"/>
    <cellStyle name="Entered" xfId="187" xr:uid="{00000000-0005-0000-0000-0000BA000000}"/>
    <cellStyle name="Ergebnis" xfId="188" xr:uid="{00000000-0005-0000-0000-0000BB000000}"/>
    <cellStyle name="Erklärender Text" xfId="189" xr:uid="{00000000-0005-0000-0000-0000BC000000}"/>
    <cellStyle name="Explanatory Text 2" xfId="190" xr:uid="{00000000-0005-0000-0000-0000BD000000}"/>
    <cellStyle name="Explanatory Text 3" xfId="191" xr:uid="{00000000-0005-0000-0000-0000BE000000}"/>
    <cellStyle name="Fixed" xfId="192" xr:uid="{00000000-0005-0000-0000-0000BF000000}"/>
    <cellStyle name="Format Number Column" xfId="193" xr:uid="{00000000-0005-0000-0000-0000C0000000}"/>
    <cellStyle name="Good 2" xfId="194" xr:uid="{00000000-0005-0000-0000-0000C1000000}"/>
    <cellStyle name="Good 3" xfId="195" xr:uid="{00000000-0005-0000-0000-0000C2000000}"/>
    <cellStyle name="Grey" xfId="196" xr:uid="{00000000-0005-0000-0000-0000C3000000}"/>
    <cellStyle name="Gut" xfId="197" xr:uid="{00000000-0005-0000-0000-0000C4000000}"/>
    <cellStyle name="Header1" xfId="198" xr:uid="{00000000-0005-0000-0000-0000C5000000}"/>
    <cellStyle name="Header2" xfId="199" xr:uid="{00000000-0005-0000-0000-0000C6000000}"/>
    <cellStyle name="Heading" xfId="200" xr:uid="{00000000-0005-0000-0000-0000C7000000}"/>
    <cellStyle name="Heading 1 2" xfId="201" xr:uid="{00000000-0005-0000-0000-0000C8000000}"/>
    <cellStyle name="Heading 1 3" xfId="202" xr:uid="{00000000-0005-0000-0000-0000C9000000}"/>
    <cellStyle name="Heading 2 2" xfId="203" xr:uid="{00000000-0005-0000-0000-0000CA000000}"/>
    <cellStyle name="Heading 2 3" xfId="204" xr:uid="{00000000-0005-0000-0000-0000CB000000}"/>
    <cellStyle name="Heading 3 2" xfId="205" xr:uid="{00000000-0005-0000-0000-0000CC000000}"/>
    <cellStyle name="Heading 3 3" xfId="206" xr:uid="{00000000-0005-0000-0000-0000CD000000}"/>
    <cellStyle name="Heading 4 2" xfId="207" xr:uid="{00000000-0005-0000-0000-0000CE000000}"/>
    <cellStyle name="Heading 4 3" xfId="208" xr:uid="{00000000-0005-0000-0000-0000CF000000}"/>
    <cellStyle name="Indent" xfId="209" xr:uid="{00000000-0005-0000-0000-0000D0000000}"/>
    <cellStyle name="Info_Main" xfId="210" xr:uid="{00000000-0005-0000-0000-0000D1000000}"/>
    <cellStyle name="Input [yellow]" xfId="211" xr:uid="{00000000-0005-0000-0000-0000D2000000}"/>
    <cellStyle name="Input 2" xfId="212" xr:uid="{00000000-0005-0000-0000-0000D3000000}"/>
    <cellStyle name="Input 3" xfId="213" xr:uid="{00000000-0005-0000-0000-0000D4000000}"/>
    <cellStyle name="InputCurrency" xfId="214" xr:uid="{00000000-0005-0000-0000-0000D5000000}"/>
    <cellStyle name="InputPercent1" xfId="215" xr:uid="{00000000-0005-0000-0000-0000D6000000}"/>
    <cellStyle name="KPMG Heading 1" xfId="216" xr:uid="{00000000-0005-0000-0000-0000D7000000}"/>
    <cellStyle name="KPMG Heading 2" xfId="217" xr:uid="{00000000-0005-0000-0000-0000D8000000}"/>
    <cellStyle name="KPMG Heading 3" xfId="218" xr:uid="{00000000-0005-0000-0000-0000D9000000}"/>
    <cellStyle name="KPMG Heading 4" xfId="219" xr:uid="{00000000-0005-0000-0000-0000DA000000}"/>
    <cellStyle name="KPMG Normal" xfId="220" xr:uid="{00000000-0005-0000-0000-0000DB000000}"/>
    <cellStyle name="KPMG Normal Text" xfId="221" xr:uid="{00000000-0005-0000-0000-0000DC000000}"/>
    <cellStyle name="left" xfId="222" xr:uid="{00000000-0005-0000-0000-0000DD000000}"/>
    <cellStyle name="Link Currency (0)" xfId="223" xr:uid="{00000000-0005-0000-0000-0000DE000000}"/>
    <cellStyle name="Link Currency (2)" xfId="224" xr:uid="{00000000-0005-0000-0000-0000DF000000}"/>
    <cellStyle name="Link Units (0)" xfId="225" xr:uid="{00000000-0005-0000-0000-0000E0000000}"/>
    <cellStyle name="Link Units (1)" xfId="226" xr:uid="{00000000-0005-0000-0000-0000E1000000}"/>
    <cellStyle name="Link Units (2)" xfId="227" xr:uid="{00000000-0005-0000-0000-0000E2000000}"/>
    <cellStyle name="Linked Cell 2" xfId="228" xr:uid="{00000000-0005-0000-0000-0000E3000000}"/>
    <cellStyle name="Linked Cell 3" xfId="229" xr:uid="{00000000-0005-0000-0000-0000E4000000}"/>
    <cellStyle name="Miglia - Stile1" xfId="230" xr:uid="{00000000-0005-0000-0000-0000E5000000}"/>
    <cellStyle name="Miglia - Stile2" xfId="231" xr:uid="{00000000-0005-0000-0000-0000E6000000}"/>
    <cellStyle name="Miglia - Stile3" xfId="232" xr:uid="{00000000-0005-0000-0000-0000E7000000}"/>
    <cellStyle name="Miglia - Stile4" xfId="233" xr:uid="{00000000-0005-0000-0000-0000E8000000}"/>
    <cellStyle name="Miglia - Stile5" xfId="234" xr:uid="{00000000-0005-0000-0000-0000E9000000}"/>
    <cellStyle name="Migliaia (0)" xfId="235" xr:uid="{00000000-0005-0000-0000-0000EA000000}"/>
    <cellStyle name="Milliers [0]_AR1194" xfId="236" xr:uid="{00000000-0005-0000-0000-0000EB000000}"/>
    <cellStyle name="Milliers_AR1194" xfId="237" xr:uid="{00000000-0005-0000-0000-0000EC000000}"/>
    <cellStyle name="Mon?taire [0]_AR1194" xfId="238" xr:uid="{00000000-0005-0000-0000-0000ED000000}"/>
    <cellStyle name="Mon?taire_AR1194" xfId="239" xr:uid="{00000000-0005-0000-0000-0000EE000000}"/>
    <cellStyle name="Monétaire [0]_laroux" xfId="240" xr:uid="{00000000-0005-0000-0000-0000EF000000}"/>
    <cellStyle name="Monétaire_laroux" xfId="241" xr:uid="{00000000-0005-0000-0000-0000F0000000}"/>
    <cellStyle name="Neutral 2" xfId="242" xr:uid="{00000000-0005-0000-0000-0000F1000000}"/>
    <cellStyle name="Neutral 3" xfId="243" xr:uid="{00000000-0005-0000-0000-0000F2000000}"/>
    <cellStyle name="no dec" xfId="244" xr:uid="{00000000-0005-0000-0000-0000F3000000}"/>
    <cellStyle name="Normal" xfId="0" builtinId="0"/>
    <cellStyle name="Normal - Stile6" xfId="245" xr:uid="{00000000-0005-0000-0000-0000F5000000}"/>
    <cellStyle name="Normal - Stile7" xfId="246" xr:uid="{00000000-0005-0000-0000-0000F6000000}"/>
    <cellStyle name="Normal - Stile8" xfId="247" xr:uid="{00000000-0005-0000-0000-0000F7000000}"/>
    <cellStyle name="Normal - Style1" xfId="248" xr:uid="{00000000-0005-0000-0000-0000F8000000}"/>
    <cellStyle name="Normal - Style2" xfId="249" xr:uid="{00000000-0005-0000-0000-0000F9000000}"/>
    <cellStyle name="Normal - Style5" xfId="250" xr:uid="{00000000-0005-0000-0000-0000FA000000}"/>
    <cellStyle name="Normal 10" xfId="251" xr:uid="{00000000-0005-0000-0000-0000FB000000}"/>
    <cellStyle name="Normal 11" xfId="252" xr:uid="{00000000-0005-0000-0000-0000FC000000}"/>
    <cellStyle name="Normal 12" xfId="253" xr:uid="{00000000-0005-0000-0000-0000FD000000}"/>
    <cellStyle name="Normal 13" xfId="254" xr:uid="{00000000-0005-0000-0000-0000FE000000}"/>
    <cellStyle name="Normal 14" xfId="255" xr:uid="{00000000-0005-0000-0000-0000FF000000}"/>
    <cellStyle name="Normal 2" xfId="256" xr:uid="{00000000-0005-0000-0000-000000010000}"/>
    <cellStyle name="Normal 2 2" xfId="257" xr:uid="{00000000-0005-0000-0000-000001010000}"/>
    <cellStyle name="Normal 2 3" xfId="258" xr:uid="{00000000-0005-0000-0000-000002010000}"/>
    <cellStyle name="Normal 3" xfId="259" xr:uid="{00000000-0005-0000-0000-000003010000}"/>
    <cellStyle name="Normal 3 2" xfId="260" xr:uid="{00000000-0005-0000-0000-000004010000}"/>
    <cellStyle name="Normal 3 2 2" xfId="261" xr:uid="{00000000-0005-0000-0000-000005010000}"/>
    <cellStyle name="Normal 3 3" xfId="262" xr:uid="{00000000-0005-0000-0000-000006010000}"/>
    <cellStyle name="Normal 4" xfId="263" xr:uid="{00000000-0005-0000-0000-000007010000}"/>
    <cellStyle name="Normal 4 2" xfId="264" xr:uid="{00000000-0005-0000-0000-000008010000}"/>
    <cellStyle name="Normal 4 2 2" xfId="265" xr:uid="{00000000-0005-0000-0000-000009010000}"/>
    <cellStyle name="Normal 4 2 3" xfId="266" xr:uid="{00000000-0005-0000-0000-00000A010000}"/>
    <cellStyle name="Normal 4 3" xfId="267" xr:uid="{00000000-0005-0000-0000-00000B010000}"/>
    <cellStyle name="Normal 5" xfId="268" xr:uid="{00000000-0005-0000-0000-00000C010000}"/>
    <cellStyle name="Normal 5 2" xfId="269" xr:uid="{00000000-0005-0000-0000-00000D010000}"/>
    <cellStyle name="Normal 6" xfId="270" xr:uid="{00000000-0005-0000-0000-00000E010000}"/>
    <cellStyle name="Normal 7" xfId="271" xr:uid="{00000000-0005-0000-0000-00000F010000}"/>
    <cellStyle name="Normal 8" xfId="272" xr:uid="{00000000-0005-0000-0000-000010010000}"/>
    <cellStyle name="Normal 9" xfId="273" xr:uid="{00000000-0005-0000-0000-000011010000}"/>
    <cellStyle name="Normal0" xfId="274" xr:uid="{00000000-0005-0000-0000-000012010000}"/>
    <cellStyle name="Note 2" xfId="275" xr:uid="{00000000-0005-0000-0000-000013010000}"/>
    <cellStyle name="Note 2 2" xfId="276" xr:uid="{00000000-0005-0000-0000-000014010000}"/>
    <cellStyle name="Note 3" xfId="277" xr:uid="{00000000-0005-0000-0000-000015010000}"/>
    <cellStyle name="Notiz" xfId="278" xr:uid="{00000000-0005-0000-0000-000016010000}"/>
    <cellStyle name="Output 2" xfId="279" xr:uid="{00000000-0005-0000-0000-000017010000}"/>
    <cellStyle name="Output 3" xfId="280" xr:uid="{00000000-0005-0000-0000-000018010000}"/>
    <cellStyle name="Output Amounts" xfId="281" xr:uid="{00000000-0005-0000-0000-000019010000}"/>
    <cellStyle name="Output Line Items" xfId="282" xr:uid="{00000000-0005-0000-0000-00001A010000}"/>
    <cellStyle name="PageSubTitle" xfId="283" xr:uid="{00000000-0005-0000-0000-00001B010000}"/>
    <cellStyle name="PageTitle" xfId="284" xr:uid="{00000000-0005-0000-0000-00001C010000}"/>
    <cellStyle name="Percent [0]" xfId="285" xr:uid="{00000000-0005-0000-0000-00001D010000}"/>
    <cellStyle name="Percent [00]" xfId="286" xr:uid="{00000000-0005-0000-0000-00001E010000}"/>
    <cellStyle name="Percent [2]" xfId="287" xr:uid="{00000000-0005-0000-0000-00001F010000}"/>
    <cellStyle name="Percent 12" xfId="288" xr:uid="{00000000-0005-0000-0000-000020010000}"/>
    <cellStyle name="Percent 2" xfId="289" xr:uid="{00000000-0005-0000-0000-000021010000}"/>
    <cellStyle name="Percent 2 2" xfId="290" xr:uid="{00000000-0005-0000-0000-000022010000}"/>
    <cellStyle name="Percent 3" xfId="291" xr:uid="{00000000-0005-0000-0000-000023010000}"/>
    <cellStyle name="Percent 4" xfId="292" xr:uid="{00000000-0005-0000-0000-000024010000}"/>
    <cellStyle name="Percent 5" xfId="293" xr:uid="{00000000-0005-0000-0000-000025010000}"/>
    <cellStyle name="PERCENTAGE" xfId="294" xr:uid="{00000000-0005-0000-0000-000026010000}"/>
    <cellStyle name="PLAN" xfId="295" xr:uid="{00000000-0005-0000-0000-000027010000}"/>
    <cellStyle name="PrePop Currency (0)" xfId="296" xr:uid="{00000000-0005-0000-0000-000028010000}"/>
    <cellStyle name="PrePop Currency (2)" xfId="297" xr:uid="{00000000-0005-0000-0000-000029010000}"/>
    <cellStyle name="PrePop Units (0)" xfId="298" xr:uid="{00000000-0005-0000-0000-00002A010000}"/>
    <cellStyle name="PrePop Units (1)" xfId="299" xr:uid="{00000000-0005-0000-0000-00002B010000}"/>
    <cellStyle name="PrePop Units (2)" xfId="300" xr:uid="{00000000-0005-0000-0000-00002C010000}"/>
    <cellStyle name="PSChar" xfId="301" xr:uid="{00000000-0005-0000-0000-00002D010000}"/>
    <cellStyle name="PSDate" xfId="302" xr:uid="{00000000-0005-0000-0000-00002E010000}"/>
    <cellStyle name="PSDec" xfId="303" xr:uid="{00000000-0005-0000-0000-00002F010000}"/>
    <cellStyle name="PSHeading" xfId="304" xr:uid="{00000000-0005-0000-0000-000030010000}"/>
    <cellStyle name="PSInt" xfId="305" xr:uid="{00000000-0005-0000-0000-000031010000}"/>
    <cellStyle name="PSSpacer" xfId="306" xr:uid="{00000000-0005-0000-0000-000032010000}"/>
    <cellStyle name="pwstyle" xfId="307" xr:uid="{00000000-0005-0000-0000-000033010000}"/>
    <cellStyle name="Quantity" xfId="308" xr:uid="{00000000-0005-0000-0000-000034010000}"/>
    <cellStyle name="RevList" xfId="309" xr:uid="{00000000-0005-0000-0000-000035010000}"/>
    <cellStyle name="SAPBEXaggData" xfId="310" xr:uid="{00000000-0005-0000-0000-000036010000}"/>
    <cellStyle name="SAPBEXaggDataEmph" xfId="311" xr:uid="{00000000-0005-0000-0000-000037010000}"/>
    <cellStyle name="SAPBEXaggItem" xfId="312" xr:uid="{00000000-0005-0000-0000-000038010000}"/>
    <cellStyle name="SAPBEXaggItemX" xfId="313" xr:uid="{00000000-0005-0000-0000-000039010000}"/>
    <cellStyle name="SAPBEXchaText" xfId="314" xr:uid="{00000000-0005-0000-0000-00003A010000}"/>
    <cellStyle name="SAPBEXexcBad7" xfId="315" xr:uid="{00000000-0005-0000-0000-00003B010000}"/>
    <cellStyle name="SAPBEXexcBad8" xfId="316" xr:uid="{00000000-0005-0000-0000-00003C010000}"/>
    <cellStyle name="SAPBEXexcBad9" xfId="317" xr:uid="{00000000-0005-0000-0000-00003D010000}"/>
    <cellStyle name="SAPBEXexcCritical4" xfId="318" xr:uid="{00000000-0005-0000-0000-00003E010000}"/>
    <cellStyle name="SAPBEXexcCritical5" xfId="319" xr:uid="{00000000-0005-0000-0000-00003F010000}"/>
    <cellStyle name="SAPBEXexcCritical6" xfId="320" xr:uid="{00000000-0005-0000-0000-000040010000}"/>
    <cellStyle name="SAPBEXexcGood1" xfId="321" xr:uid="{00000000-0005-0000-0000-000041010000}"/>
    <cellStyle name="SAPBEXexcGood2" xfId="322" xr:uid="{00000000-0005-0000-0000-000042010000}"/>
    <cellStyle name="SAPBEXexcGood3" xfId="323" xr:uid="{00000000-0005-0000-0000-000043010000}"/>
    <cellStyle name="SAPBEXfilterDrill" xfId="324" xr:uid="{00000000-0005-0000-0000-000044010000}"/>
    <cellStyle name="SAPBEXfilterItem" xfId="325" xr:uid="{00000000-0005-0000-0000-000045010000}"/>
    <cellStyle name="SAPBEXfilterText" xfId="326" xr:uid="{00000000-0005-0000-0000-000046010000}"/>
    <cellStyle name="SAPBEXformats" xfId="327" xr:uid="{00000000-0005-0000-0000-000047010000}"/>
    <cellStyle name="SAPBEXheaderItem" xfId="328" xr:uid="{00000000-0005-0000-0000-000048010000}"/>
    <cellStyle name="SAPBEXheaderText" xfId="329" xr:uid="{00000000-0005-0000-0000-000049010000}"/>
    <cellStyle name="SAPBEXHLevel0" xfId="330" xr:uid="{00000000-0005-0000-0000-00004A010000}"/>
    <cellStyle name="SAPBEXHLevel0X" xfId="331" xr:uid="{00000000-0005-0000-0000-00004B010000}"/>
    <cellStyle name="SAPBEXHLevel1" xfId="332" xr:uid="{00000000-0005-0000-0000-00004C010000}"/>
    <cellStyle name="SAPBEXHLevel1X" xfId="333" xr:uid="{00000000-0005-0000-0000-00004D010000}"/>
    <cellStyle name="SAPBEXHLevel2" xfId="334" xr:uid="{00000000-0005-0000-0000-00004E010000}"/>
    <cellStyle name="SAPBEXHLevel2X" xfId="335" xr:uid="{00000000-0005-0000-0000-00004F010000}"/>
    <cellStyle name="SAPBEXHLevel3" xfId="336" xr:uid="{00000000-0005-0000-0000-000050010000}"/>
    <cellStyle name="SAPBEXHLevel3X" xfId="337" xr:uid="{00000000-0005-0000-0000-000051010000}"/>
    <cellStyle name="SAPBEXresData" xfId="338" xr:uid="{00000000-0005-0000-0000-000052010000}"/>
    <cellStyle name="SAPBEXresDataEmph" xfId="339" xr:uid="{00000000-0005-0000-0000-000053010000}"/>
    <cellStyle name="SAPBEXresItem" xfId="340" xr:uid="{00000000-0005-0000-0000-000054010000}"/>
    <cellStyle name="SAPBEXresItemX" xfId="341" xr:uid="{00000000-0005-0000-0000-000055010000}"/>
    <cellStyle name="SAPBEXstdData" xfId="342" xr:uid="{00000000-0005-0000-0000-000056010000}"/>
    <cellStyle name="SAPBEXstdDataEmph" xfId="343" xr:uid="{00000000-0005-0000-0000-000057010000}"/>
    <cellStyle name="SAPBEXstdItem" xfId="344" xr:uid="{00000000-0005-0000-0000-000058010000}"/>
    <cellStyle name="SAPBEXstdItemX" xfId="345" xr:uid="{00000000-0005-0000-0000-000059010000}"/>
    <cellStyle name="SAPBEXtitle" xfId="346" xr:uid="{00000000-0005-0000-0000-00005A010000}"/>
    <cellStyle name="SAPBEXundefined" xfId="347" xr:uid="{00000000-0005-0000-0000-00005B010000}"/>
    <cellStyle name="SCH1" xfId="348" xr:uid="{00000000-0005-0000-0000-00005C010000}"/>
    <cellStyle name="Schlecht" xfId="349" xr:uid="{00000000-0005-0000-0000-00005D010000}"/>
    <cellStyle name="Standard_9912(4)" xfId="350" xr:uid="{00000000-0005-0000-0000-00005E010000}"/>
    <cellStyle name="Style 1" xfId="351" xr:uid="{00000000-0005-0000-0000-00005F010000}"/>
    <cellStyle name="style1" xfId="352" xr:uid="{00000000-0005-0000-0000-000060010000}"/>
    <cellStyle name="SubHeading" xfId="353" xr:uid="{00000000-0005-0000-0000-000061010000}"/>
    <cellStyle name="Subtotal" xfId="354" xr:uid="{00000000-0005-0000-0000-000062010000}"/>
    <cellStyle name="TED STANDARD" xfId="355" xr:uid="{00000000-0005-0000-0000-000063010000}"/>
    <cellStyle name="Text Indent A" xfId="356" xr:uid="{00000000-0005-0000-0000-000064010000}"/>
    <cellStyle name="Text Indent B" xfId="357" xr:uid="{00000000-0005-0000-0000-000065010000}"/>
    <cellStyle name="Text Indent C" xfId="358" xr:uid="{00000000-0005-0000-0000-000066010000}"/>
    <cellStyle name="Title 2" xfId="359" xr:uid="{00000000-0005-0000-0000-000067010000}"/>
    <cellStyle name="Title 3" xfId="360" xr:uid="{00000000-0005-0000-0000-000068010000}"/>
    <cellStyle name="Total 2" xfId="361" xr:uid="{00000000-0005-0000-0000-000069010000}"/>
    <cellStyle name="Total 3" xfId="362" xr:uid="{00000000-0005-0000-0000-00006A010000}"/>
    <cellStyle name="Überschrift" xfId="363" xr:uid="{00000000-0005-0000-0000-00006B010000}"/>
    <cellStyle name="Überschrift 1" xfId="364" xr:uid="{00000000-0005-0000-0000-00006C010000}"/>
    <cellStyle name="Überschrift 2" xfId="365" xr:uid="{00000000-0005-0000-0000-00006D010000}"/>
    <cellStyle name="Überschrift 3" xfId="366" xr:uid="{00000000-0005-0000-0000-00006E010000}"/>
    <cellStyle name="Überschrift 4" xfId="367" xr:uid="{00000000-0005-0000-0000-00006F010000}"/>
    <cellStyle name="Überschrift_Abraham verbl. OR 31.12.2011" xfId="368" xr:uid="{00000000-0005-0000-0000-000070010000}"/>
    <cellStyle name="Valuta (0)" xfId="369" xr:uid="{00000000-0005-0000-0000-000071010000}"/>
    <cellStyle name="Verknüpfte Zelle" xfId="370" xr:uid="{00000000-0005-0000-0000-000072010000}"/>
    <cellStyle name="Warnender Text" xfId="371" xr:uid="{00000000-0005-0000-0000-000073010000}"/>
    <cellStyle name="Warning Text 2" xfId="372" xr:uid="{00000000-0005-0000-0000-000074010000}"/>
    <cellStyle name="Warning Text 3" xfId="373" xr:uid="{00000000-0005-0000-0000-000075010000}"/>
    <cellStyle name="wrap" xfId="374" xr:uid="{00000000-0005-0000-0000-000076010000}"/>
    <cellStyle name="Wไhrung [0]_35ERI8T2gbIEMixb4v26icuOo" xfId="375" xr:uid="{00000000-0005-0000-0000-000077010000}"/>
    <cellStyle name="Wไhrung_35ERI8T2gbIEMixb4v26icuOo" xfId="376" xr:uid="{00000000-0005-0000-0000-000078010000}"/>
    <cellStyle name="Zelle überprüfen" xfId="377" xr:uid="{00000000-0005-0000-0000-000079010000}"/>
    <cellStyle name="ｵﾒﾁ｡ﾒﾃ爼ﾗ靉ﾁ篦ｧﾋﾅﾒﾂﾁﾔｵﾔ" xfId="378" xr:uid="{00000000-0005-0000-0000-00007A010000}"/>
    <cellStyle name="เครื่องหมายจุลภาค [0]_AP US" xfId="379" xr:uid="{00000000-0005-0000-0000-00007B010000}"/>
    <cellStyle name="เครื่องหมายจุลภาค_120010" xfId="380" xr:uid="{00000000-0005-0000-0000-00007C010000}"/>
    <cellStyle name="เครื่องหมายสกุลเงิน [0]_AP US" xfId="381" xr:uid="{00000000-0005-0000-0000-00007D010000}"/>
    <cellStyle name="เครื่องหมายสกุลเงิน_AP US" xfId="382" xr:uid="{00000000-0005-0000-0000-00007E010000}"/>
    <cellStyle name="เชื่อมโยงหลายมิติ" xfId="383" xr:uid="{00000000-0005-0000-0000-00007F010000}"/>
    <cellStyle name="เซลล์ตรวจสอบ" xfId="384" xr:uid="{00000000-0005-0000-0000-000080010000}"/>
    <cellStyle name="เซลล์ที่มีการเชื่อมโยง" xfId="385" xr:uid="{00000000-0005-0000-0000-000081010000}"/>
    <cellStyle name="แย่" xfId="386" xr:uid="{00000000-0005-0000-0000-000082010000}"/>
    <cellStyle name="แสดงผล" xfId="387" xr:uid="{00000000-0005-0000-0000-000083010000}"/>
    <cellStyle name="การคำนวณ" xfId="388" xr:uid="{00000000-0005-0000-0000-000084010000}"/>
    <cellStyle name="ข้อความเตือน" xfId="389" xr:uid="{00000000-0005-0000-0000-000085010000}"/>
    <cellStyle name="ข้อความอธิบาย" xfId="390" xr:uid="{00000000-0005-0000-0000-000086010000}"/>
    <cellStyle name="ชื่อเรื่อง" xfId="391" xr:uid="{00000000-0005-0000-0000-000087010000}"/>
    <cellStyle name="ณfน๔_NTCณ๘ป๙ (2)" xfId="392" xr:uid="{00000000-0005-0000-0000-000088010000}"/>
    <cellStyle name="ดี" xfId="393" xr:uid="{00000000-0005-0000-0000-000089010000}"/>
    <cellStyle name="ตามการเชื่อมโยงหลายมิติ" xfId="394" xr:uid="{00000000-0005-0000-0000-00008A010000}"/>
    <cellStyle name="น้บะภฒ_95" xfId="395" xr:uid="{00000000-0005-0000-0000-00008B010000}"/>
    <cellStyle name="ปกติ_01-Planing_&amp;_Booking" xfId="396" xr:uid="{00000000-0005-0000-0000-00008C010000}"/>
    <cellStyle name="ป้อนค่า" xfId="397" xr:uid="{00000000-0005-0000-0000-00008D010000}"/>
    <cellStyle name="ปานกลาง" xfId="398" xr:uid="{00000000-0005-0000-0000-00008E010000}"/>
    <cellStyle name="ผลรวม" xfId="399" xr:uid="{00000000-0005-0000-0000-00008F010000}"/>
    <cellStyle name="ฤ?ธถ [0]_95" xfId="400" xr:uid="{00000000-0005-0000-0000-000090010000}"/>
    <cellStyle name="ฤ?ธถ_95" xfId="401" xr:uid="{00000000-0005-0000-0000-000091010000}"/>
    <cellStyle name="ฤธถ [0]_95" xfId="402" xr:uid="{00000000-0005-0000-0000-000092010000}"/>
    <cellStyle name="ฤธถ_95" xfId="403" xr:uid="{00000000-0005-0000-0000-000093010000}"/>
    <cellStyle name="ลEญ [0]_laroux" xfId="404" xr:uid="{00000000-0005-0000-0000-000094010000}"/>
    <cellStyle name="ลEญ_laroux" xfId="405" xr:uid="{00000000-0005-0000-0000-000095010000}"/>
    <cellStyle name="ล๋ศญ [0]_95" xfId="406" xr:uid="{00000000-0005-0000-0000-000096010000}"/>
    <cellStyle name="ล๋ศญ_95" xfId="407" xr:uid="{00000000-0005-0000-0000-000097010000}"/>
    <cellStyle name="วฅมุ_4ฟ๙ฝวภ๛" xfId="408" xr:uid="{00000000-0005-0000-0000-000098010000}"/>
    <cellStyle name="ส่วนที่ถูกเน้น1" xfId="409" xr:uid="{00000000-0005-0000-0000-000099010000}"/>
    <cellStyle name="ส่วนที่ถูกเน้น2" xfId="410" xr:uid="{00000000-0005-0000-0000-00009A010000}"/>
    <cellStyle name="ส่วนที่ถูกเน้น3" xfId="411" xr:uid="{00000000-0005-0000-0000-00009B010000}"/>
    <cellStyle name="ส่วนที่ถูกเน้น4" xfId="412" xr:uid="{00000000-0005-0000-0000-00009C010000}"/>
    <cellStyle name="ส่วนที่ถูกเน้น5" xfId="413" xr:uid="{00000000-0005-0000-0000-00009D010000}"/>
    <cellStyle name="ส่วนที่ถูกเน้น6" xfId="414" xr:uid="{00000000-0005-0000-0000-00009E010000}"/>
    <cellStyle name="หมายเหตุ" xfId="415" xr:uid="{00000000-0005-0000-0000-00009F010000}"/>
    <cellStyle name="หมายเหตุ 2" xfId="416" xr:uid="{00000000-0005-0000-0000-0000A0010000}"/>
    <cellStyle name="หัวเรื่อง 1" xfId="417" xr:uid="{00000000-0005-0000-0000-0000A1010000}"/>
    <cellStyle name="หัวเรื่อง 2" xfId="418" xr:uid="{00000000-0005-0000-0000-0000A2010000}"/>
    <cellStyle name="หัวเรื่อง 3" xfId="419" xr:uid="{00000000-0005-0000-0000-0000A3010000}"/>
    <cellStyle name="หัวเรื่อง 4" xfId="420" xr:uid="{00000000-0005-0000-0000-0000A4010000}"/>
    <cellStyle name="_x001d_๐&quot;_x000c_์๒_x000c_฿U_x0001_ญ_x0005_J_x000f__x0007__x0001__x0001_" xfId="421" xr:uid="{00000000-0005-0000-0000-0000A5010000}"/>
    <cellStyle name="_x001d_๐๏%$ฟ&amp;_x0017__x000b__x0008_ศ_x001c__x001d__x0007__x0001__x0001_" xfId="422" xr:uid="{00000000-0005-0000-0000-0000A6010000}"/>
    <cellStyle name="一般_0006(1)" xfId="423" xr:uid="{00000000-0005-0000-0000-0000A7010000}"/>
    <cellStyle name="千分位[0]_LC (2)" xfId="424" xr:uid="{00000000-0005-0000-0000-0000A8010000}"/>
    <cellStyle name="千分位_LC (2)" xfId="425" xr:uid="{00000000-0005-0000-0000-0000A9010000}"/>
    <cellStyle name="未定義" xfId="426" xr:uid="{00000000-0005-0000-0000-0000AA010000}"/>
    <cellStyle name="桁区切り [0.00]_part price" xfId="427" xr:uid="{00000000-0005-0000-0000-0000AB010000}"/>
    <cellStyle name="桁区切り_part price" xfId="428" xr:uid="{00000000-0005-0000-0000-0000AC010000}"/>
    <cellStyle name="標準_05_AR862為替評価替え確認リスト印刷_帳票レイアウト" xfId="429" xr:uid="{00000000-0005-0000-0000-0000AD010000}"/>
    <cellStyle name="爼ﾗ靉ﾁ篦ｧﾋﾅﾒﾂﾁﾔｵﾔ" xfId="430" xr:uid="{00000000-0005-0000-0000-0000AE010000}"/>
    <cellStyle name="貨幣 [0]_liz-ss" xfId="431" xr:uid="{00000000-0005-0000-0000-0000AF010000}"/>
    <cellStyle name="貨幣[0]_LC (2)" xfId="432" xr:uid="{00000000-0005-0000-0000-0000B0010000}"/>
    <cellStyle name="貨幣_LC (2)" xfId="433" xr:uid="{00000000-0005-0000-0000-0000B1010000}"/>
    <cellStyle name="通貨 [0.00]_part price" xfId="434" xr:uid="{00000000-0005-0000-0000-0000B2010000}"/>
    <cellStyle name="通貨_part price" xfId="435" xr:uid="{00000000-0005-0000-0000-0000B3010000}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6"/>
  <sheetViews>
    <sheetView tabSelected="1" zoomScaleNormal="100" zoomScaleSheetLayoutView="100" zoomScalePageLayoutView="70" workbookViewId="0"/>
  </sheetViews>
  <sheetFormatPr defaultColWidth="9.36328125" defaultRowHeight="20.25" customHeight="1"/>
  <cols>
    <col min="1" max="1" width="41.1796875" style="149" customWidth="1"/>
    <col min="2" max="2" width="8.81640625" style="144" bestFit="1" customWidth="1"/>
    <col min="3" max="3" width="13.453125" style="2" customWidth="1"/>
    <col min="4" max="4" width="1.36328125" style="2" customWidth="1"/>
    <col min="5" max="5" width="13.453125" style="2" customWidth="1"/>
    <col min="6" max="6" width="1.36328125" style="2" customWidth="1"/>
    <col min="7" max="7" width="13.453125" style="2" customWidth="1"/>
    <col min="8" max="8" width="1.36328125" style="2" customWidth="1"/>
    <col min="9" max="9" width="13.453125" style="2" customWidth="1"/>
    <col min="10" max="10" width="10.90625" style="144" bestFit="1" customWidth="1"/>
    <col min="11" max="16384" width="9.36328125" style="144"/>
  </cols>
  <sheetData>
    <row r="1" spans="1:10" ht="20.25" customHeight="1">
      <c r="A1" s="57" t="s">
        <v>0</v>
      </c>
    </row>
    <row r="2" spans="1:10" ht="20.25" customHeight="1">
      <c r="A2" s="57" t="s">
        <v>1</v>
      </c>
    </row>
    <row r="3" spans="1:10" ht="20.25" customHeight="1">
      <c r="A3" s="58" t="s">
        <v>2</v>
      </c>
    </row>
    <row r="4" spans="1:10" s="145" customFormat="1" ht="20.25" customHeight="1">
      <c r="A4" s="59"/>
      <c r="C4" s="146"/>
      <c r="D4" s="146"/>
      <c r="E4" s="146"/>
      <c r="F4" s="146"/>
      <c r="G4" s="204" t="s">
        <v>3</v>
      </c>
      <c r="H4" s="204"/>
      <c r="I4" s="204"/>
    </row>
    <row r="5" spans="1:10" s="145" customFormat="1" ht="21.5" customHeight="1">
      <c r="A5" s="59"/>
      <c r="C5" s="197" t="s">
        <v>4</v>
      </c>
      <c r="D5" s="197"/>
      <c r="E5" s="197"/>
      <c r="F5" s="18"/>
      <c r="G5" s="197" t="s">
        <v>5</v>
      </c>
      <c r="H5" s="197"/>
      <c r="I5" s="197"/>
    </row>
    <row r="6" spans="1:10" s="145" customFormat="1" ht="21.5" customHeight="1">
      <c r="A6" s="147"/>
      <c r="B6" s="148"/>
      <c r="C6" s="198" t="s">
        <v>6</v>
      </c>
      <c r="D6" s="198"/>
      <c r="E6" s="198"/>
      <c r="F6" s="121"/>
      <c r="G6" s="205" t="s">
        <v>7</v>
      </c>
      <c r="H6" s="205"/>
      <c r="I6" s="205"/>
    </row>
    <row r="7" spans="1:10" ht="21.5">
      <c r="B7" s="148"/>
      <c r="C7" s="201" t="s">
        <v>8</v>
      </c>
      <c r="D7" s="202"/>
      <c r="E7" s="202"/>
      <c r="F7" s="150"/>
      <c r="G7" s="201" t="s">
        <v>8</v>
      </c>
      <c r="H7" s="201"/>
      <c r="I7" s="201"/>
    </row>
    <row r="8" spans="1:10" ht="21.5">
      <c r="A8" s="60" t="s">
        <v>9</v>
      </c>
      <c r="B8" s="61" t="s">
        <v>10</v>
      </c>
      <c r="C8" s="151">
        <v>2025</v>
      </c>
      <c r="D8" s="152"/>
      <c r="E8" s="151">
        <v>2024</v>
      </c>
      <c r="F8" s="152"/>
      <c r="G8" s="151">
        <v>2025</v>
      </c>
      <c r="H8" s="152"/>
      <c r="I8" s="151">
        <v>2024</v>
      </c>
    </row>
    <row r="9" spans="1:10" ht="21.5">
      <c r="A9" s="62"/>
      <c r="B9" s="61"/>
      <c r="C9" s="153"/>
      <c r="D9" s="152"/>
      <c r="E9" s="153"/>
      <c r="F9" s="152"/>
      <c r="G9" s="153"/>
      <c r="H9" s="152"/>
      <c r="I9" s="153"/>
    </row>
    <row r="10" spans="1:10" ht="21.5">
      <c r="A10" s="63" t="s">
        <v>11</v>
      </c>
      <c r="B10" s="61"/>
      <c r="C10" s="146"/>
      <c r="D10" s="146"/>
      <c r="E10" s="146"/>
      <c r="F10" s="146"/>
      <c r="G10" s="146"/>
      <c r="H10" s="146"/>
      <c r="I10" s="146"/>
    </row>
    <row r="11" spans="1:10" ht="21.5">
      <c r="A11" s="64" t="s">
        <v>12</v>
      </c>
      <c r="B11" s="61">
        <v>6</v>
      </c>
      <c r="C11" s="66">
        <v>23370662</v>
      </c>
      <c r="D11" s="146"/>
      <c r="E11" s="66">
        <v>24943527</v>
      </c>
      <c r="F11" s="146"/>
      <c r="G11" s="66">
        <v>933303</v>
      </c>
      <c r="H11" s="146"/>
      <c r="I11" s="66">
        <v>1226831</v>
      </c>
      <c r="J11" s="181"/>
    </row>
    <row r="12" spans="1:10" ht="21.5">
      <c r="A12" s="65" t="s">
        <v>17</v>
      </c>
      <c r="B12" s="61"/>
      <c r="C12" s="66">
        <v>28136</v>
      </c>
      <c r="D12" s="67"/>
      <c r="E12" s="66">
        <v>123839</v>
      </c>
      <c r="F12" s="67"/>
      <c r="G12" s="154">
        <v>0</v>
      </c>
      <c r="H12" s="154"/>
      <c r="I12" s="154">
        <v>0</v>
      </c>
      <c r="J12" s="181"/>
    </row>
    <row r="13" spans="1:10" ht="21.5">
      <c r="A13" s="64" t="s">
        <v>210</v>
      </c>
      <c r="B13" s="61">
        <v>31</v>
      </c>
      <c r="C13" s="66">
        <v>41033612</v>
      </c>
      <c r="D13" s="146"/>
      <c r="E13" s="66">
        <v>40674195</v>
      </c>
      <c r="F13" s="146"/>
      <c r="G13" s="154">
        <v>1488857</v>
      </c>
      <c r="H13" s="146"/>
      <c r="I13" s="154">
        <v>1946007</v>
      </c>
      <c r="J13" s="181"/>
    </row>
    <row r="14" spans="1:10" ht="21.5">
      <c r="A14" s="65" t="s">
        <v>19</v>
      </c>
      <c r="B14" s="61"/>
      <c r="C14" s="66">
        <v>2336456</v>
      </c>
      <c r="D14" s="67"/>
      <c r="E14" s="66">
        <v>2206858</v>
      </c>
      <c r="F14" s="146"/>
      <c r="G14" s="154">
        <v>168631</v>
      </c>
      <c r="H14" s="146"/>
      <c r="I14" s="154">
        <v>179771</v>
      </c>
      <c r="J14" s="181"/>
    </row>
    <row r="15" spans="1:10" ht="21.5">
      <c r="A15" s="65" t="s">
        <v>20</v>
      </c>
      <c r="B15" s="61">
        <v>5</v>
      </c>
      <c r="C15" s="154">
        <v>1025</v>
      </c>
      <c r="D15" s="67"/>
      <c r="E15" s="154">
        <v>124421</v>
      </c>
      <c r="F15" s="146"/>
      <c r="G15" s="154">
        <v>4586151</v>
      </c>
      <c r="H15" s="146"/>
      <c r="I15" s="154">
        <v>4429799</v>
      </c>
      <c r="J15" s="181"/>
    </row>
    <row r="16" spans="1:10" ht="21.5">
      <c r="A16" s="65" t="s">
        <v>249</v>
      </c>
      <c r="B16" s="61"/>
      <c r="C16" s="154">
        <v>932749</v>
      </c>
      <c r="D16" s="67"/>
      <c r="E16" s="154">
        <v>1057346</v>
      </c>
      <c r="F16" s="146"/>
      <c r="G16" s="154">
        <v>633126</v>
      </c>
      <c r="H16" s="146"/>
      <c r="I16" s="154">
        <v>987071</v>
      </c>
      <c r="J16" s="181"/>
    </row>
    <row r="17" spans="1:10" ht="21.5">
      <c r="A17" s="65" t="s">
        <v>18</v>
      </c>
      <c r="B17" s="61"/>
      <c r="C17" s="66">
        <v>3280636</v>
      </c>
      <c r="D17" s="66"/>
      <c r="E17" s="66">
        <v>3096795</v>
      </c>
      <c r="F17" s="66"/>
      <c r="G17" s="154">
        <v>0</v>
      </c>
      <c r="H17" s="66"/>
      <c r="I17" s="154">
        <v>0</v>
      </c>
      <c r="J17" s="181"/>
    </row>
    <row r="18" spans="1:10" ht="21.5">
      <c r="A18" s="65" t="s">
        <v>13</v>
      </c>
      <c r="B18" s="61">
        <v>5</v>
      </c>
      <c r="C18" s="154">
        <v>15656</v>
      </c>
      <c r="D18" s="146"/>
      <c r="E18" s="154">
        <v>38185</v>
      </c>
      <c r="F18" s="146"/>
      <c r="G18" s="146">
        <v>27381676</v>
      </c>
      <c r="H18" s="146"/>
      <c r="I18" s="146">
        <v>22342366</v>
      </c>
      <c r="J18" s="181"/>
    </row>
    <row r="19" spans="1:10" ht="21.5">
      <c r="A19" s="65" t="s">
        <v>14</v>
      </c>
      <c r="B19" s="61">
        <v>7</v>
      </c>
      <c r="C19" s="154">
        <v>61310591</v>
      </c>
      <c r="D19" s="146"/>
      <c r="E19" s="154">
        <v>64771355</v>
      </c>
      <c r="F19" s="146"/>
      <c r="G19" s="146">
        <v>1783459</v>
      </c>
      <c r="H19" s="146"/>
      <c r="I19" s="146">
        <v>2161956</v>
      </c>
      <c r="J19" s="181"/>
    </row>
    <row r="20" spans="1:10" ht="21.5">
      <c r="A20" s="65" t="s">
        <v>15</v>
      </c>
      <c r="B20" s="61">
        <v>8</v>
      </c>
      <c r="C20" s="154">
        <v>46902891</v>
      </c>
      <c r="D20" s="155"/>
      <c r="E20" s="154">
        <v>49808044</v>
      </c>
      <c r="F20" s="155"/>
      <c r="G20" s="146">
        <v>562328</v>
      </c>
      <c r="H20" s="155"/>
      <c r="I20" s="146">
        <v>650731</v>
      </c>
      <c r="J20" s="181"/>
    </row>
    <row r="21" spans="1:10" ht="21.5">
      <c r="A21" s="65" t="s">
        <v>16</v>
      </c>
      <c r="B21" s="61">
        <v>31</v>
      </c>
      <c r="C21" s="66">
        <v>4594371</v>
      </c>
      <c r="D21" s="146"/>
      <c r="E21" s="66">
        <v>5558044</v>
      </c>
      <c r="F21" s="146"/>
      <c r="G21" s="154">
        <v>3207</v>
      </c>
      <c r="H21" s="146"/>
      <c r="I21" s="154">
        <v>44104</v>
      </c>
      <c r="J21" s="181"/>
    </row>
    <row r="22" spans="1:10" ht="21.5">
      <c r="A22" s="65" t="s">
        <v>21</v>
      </c>
      <c r="B22" s="61"/>
      <c r="C22" s="156">
        <v>7909972</v>
      </c>
      <c r="D22" s="157"/>
      <c r="E22" s="156">
        <v>7604567</v>
      </c>
      <c r="F22" s="157"/>
      <c r="G22" s="154">
        <v>14827</v>
      </c>
      <c r="H22" s="157"/>
      <c r="I22" s="154">
        <v>6178</v>
      </c>
      <c r="J22" s="181"/>
    </row>
    <row r="23" spans="1:10" ht="21.5">
      <c r="A23" s="65" t="s">
        <v>22</v>
      </c>
      <c r="B23" s="61"/>
      <c r="C23" s="134">
        <v>36532</v>
      </c>
      <c r="D23" s="146"/>
      <c r="E23" s="134">
        <v>53009</v>
      </c>
      <c r="F23" s="146"/>
      <c r="G23" s="134">
        <v>0</v>
      </c>
      <c r="H23" s="146"/>
      <c r="I23" s="134">
        <v>0</v>
      </c>
      <c r="J23" s="181"/>
    </row>
    <row r="24" spans="1:10" ht="21.5">
      <c r="A24" s="60" t="s">
        <v>23</v>
      </c>
      <c r="B24" s="68"/>
      <c r="C24" s="6">
        <f>SUM(C11:C23)</f>
        <v>191753289</v>
      </c>
      <c r="D24" s="1"/>
      <c r="E24" s="6">
        <f>SUM(E11:E23)</f>
        <v>200060185</v>
      </c>
      <c r="F24" s="1"/>
      <c r="G24" s="6">
        <f>SUM(G11:G23)</f>
        <v>37555565</v>
      </c>
      <c r="H24" s="1"/>
      <c r="I24" s="6">
        <f>SUM(I11:I23)</f>
        <v>33974814</v>
      </c>
    </row>
    <row r="25" spans="1:10" ht="21.5">
      <c r="A25" s="69"/>
      <c r="B25" s="61"/>
      <c r="C25" s="146"/>
      <c r="D25" s="146"/>
      <c r="E25" s="146"/>
      <c r="F25" s="146"/>
      <c r="G25" s="146"/>
      <c r="H25" s="146"/>
      <c r="I25" s="146"/>
    </row>
    <row r="26" spans="1:10" ht="21.5">
      <c r="A26" s="57" t="s">
        <v>0</v>
      </c>
      <c r="B26" s="145"/>
      <c r="C26" s="146"/>
      <c r="D26" s="146"/>
      <c r="E26" s="146"/>
      <c r="F26" s="146"/>
      <c r="G26" s="146"/>
      <c r="H26" s="146"/>
      <c r="I26" s="146"/>
    </row>
    <row r="27" spans="1:10" ht="21.5">
      <c r="A27" s="57" t="s">
        <v>1</v>
      </c>
      <c r="B27" s="145"/>
      <c r="C27" s="146"/>
      <c r="D27" s="146"/>
      <c r="E27" s="146"/>
      <c r="F27" s="146"/>
      <c r="G27" s="146"/>
      <c r="H27" s="146"/>
      <c r="I27" s="146"/>
    </row>
    <row r="28" spans="1:10" ht="21.5">
      <c r="A28" s="58" t="s">
        <v>2</v>
      </c>
      <c r="B28" s="145"/>
      <c r="C28" s="146"/>
      <c r="D28" s="146"/>
      <c r="E28" s="146"/>
      <c r="F28" s="146"/>
      <c r="G28" s="146"/>
      <c r="H28" s="146"/>
      <c r="I28" s="146"/>
    </row>
    <row r="29" spans="1:10" ht="21.5">
      <c r="A29" s="58"/>
      <c r="B29" s="145"/>
      <c r="C29" s="146"/>
      <c r="D29" s="146"/>
      <c r="E29" s="146"/>
      <c r="F29" s="146"/>
      <c r="G29" s="204" t="s">
        <v>3</v>
      </c>
      <c r="H29" s="204"/>
      <c r="I29" s="204"/>
    </row>
    <row r="30" spans="1:10" ht="23">
      <c r="A30" s="70"/>
      <c r="B30" s="145"/>
      <c r="C30" s="199" t="s">
        <v>4</v>
      </c>
      <c r="D30" s="199"/>
      <c r="E30" s="199"/>
      <c r="F30" s="1"/>
      <c r="G30" s="199" t="s">
        <v>5</v>
      </c>
      <c r="H30" s="199"/>
      <c r="I30" s="199"/>
    </row>
    <row r="31" spans="1:10" ht="21.5">
      <c r="B31" s="148"/>
      <c r="C31" s="200" t="s">
        <v>6</v>
      </c>
      <c r="D31" s="200"/>
      <c r="E31" s="200"/>
      <c r="F31" s="3"/>
      <c r="G31" s="203" t="s">
        <v>7</v>
      </c>
      <c r="H31" s="203"/>
      <c r="I31" s="203"/>
    </row>
    <row r="32" spans="1:10" ht="21.5">
      <c r="B32" s="148"/>
      <c r="C32" s="201" t="s">
        <v>8</v>
      </c>
      <c r="D32" s="201"/>
      <c r="E32" s="201"/>
      <c r="F32" s="150"/>
      <c r="G32" s="201" t="s">
        <v>8</v>
      </c>
      <c r="H32" s="201"/>
      <c r="I32" s="201"/>
    </row>
    <row r="33" spans="1:9" ht="21.5">
      <c r="A33" s="58" t="s">
        <v>24</v>
      </c>
      <c r="B33" s="61" t="s">
        <v>10</v>
      </c>
      <c r="C33" s="151">
        <v>2025</v>
      </c>
      <c r="D33" s="152"/>
      <c r="E33" s="151">
        <v>2024</v>
      </c>
      <c r="F33" s="152"/>
      <c r="G33" s="151">
        <v>2025</v>
      </c>
      <c r="H33" s="152"/>
      <c r="I33" s="151">
        <v>2024</v>
      </c>
    </row>
    <row r="34" spans="1:9" ht="21.5">
      <c r="A34" s="58"/>
      <c r="B34" s="61"/>
      <c r="C34" s="153"/>
      <c r="D34" s="152"/>
      <c r="E34" s="153"/>
      <c r="F34" s="152"/>
      <c r="G34" s="153"/>
      <c r="H34" s="152"/>
      <c r="I34" s="153"/>
    </row>
    <row r="35" spans="1:9" ht="21.5">
      <c r="A35" s="71" t="s">
        <v>25</v>
      </c>
      <c r="B35" s="61"/>
      <c r="C35" s="146"/>
      <c r="D35" s="146"/>
      <c r="E35" s="146"/>
      <c r="F35" s="146"/>
      <c r="G35" s="146"/>
      <c r="H35" s="146"/>
      <c r="I35" s="146"/>
    </row>
    <row r="36" spans="1:9" ht="21.5">
      <c r="A36" s="65" t="s">
        <v>38</v>
      </c>
      <c r="B36" s="61">
        <v>31</v>
      </c>
      <c r="C36" s="154">
        <v>241263</v>
      </c>
      <c r="D36" s="146"/>
      <c r="E36" s="154">
        <v>1039413</v>
      </c>
      <c r="F36" s="146"/>
      <c r="G36" s="154">
        <v>0</v>
      </c>
      <c r="H36" s="67"/>
      <c r="I36" s="154">
        <v>0</v>
      </c>
    </row>
    <row r="37" spans="1:9" ht="21.5">
      <c r="A37" s="65" t="s">
        <v>26</v>
      </c>
      <c r="B37" s="61">
        <v>31</v>
      </c>
      <c r="C37" s="66">
        <v>14064169</v>
      </c>
      <c r="D37" s="146"/>
      <c r="E37" s="66">
        <v>15497406</v>
      </c>
      <c r="F37" s="146"/>
      <c r="G37" s="66">
        <v>909635</v>
      </c>
      <c r="H37" s="146"/>
      <c r="I37" s="66">
        <v>994272</v>
      </c>
    </row>
    <row r="38" spans="1:9" ht="21.5">
      <c r="A38" s="65" t="s">
        <v>27</v>
      </c>
      <c r="B38" s="61">
        <v>9</v>
      </c>
      <c r="C38" s="154">
        <v>0</v>
      </c>
      <c r="D38" s="67"/>
      <c r="E38" s="154">
        <v>0</v>
      </c>
      <c r="F38" s="146"/>
      <c r="G38" s="66">
        <v>280151988</v>
      </c>
      <c r="H38" s="66"/>
      <c r="I38" s="66">
        <v>258378054</v>
      </c>
    </row>
    <row r="39" spans="1:9" ht="21.5">
      <c r="A39" s="65" t="s">
        <v>28</v>
      </c>
      <c r="B39" s="61">
        <v>11</v>
      </c>
      <c r="C39" s="66">
        <v>244872346</v>
      </c>
      <c r="D39" s="146"/>
      <c r="E39" s="66">
        <v>245806299</v>
      </c>
      <c r="F39" s="146"/>
      <c r="G39" s="66">
        <v>11751125</v>
      </c>
      <c r="H39" s="146"/>
      <c r="I39" s="66">
        <v>6082625</v>
      </c>
    </row>
    <row r="40" spans="1:9" ht="21.5">
      <c r="A40" s="65" t="s">
        <v>29</v>
      </c>
      <c r="B40" s="61">
        <v>12</v>
      </c>
      <c r="C40" s="66">
        <v>21678483</v>
      </c>
      <c r="D40" s="155"/>
      <c r="E40" s="66">
        <v>20303646</v>
      </c>
      <c r="F40" s="155"/>
      <c r="G40" s="154">
        <v>4506624</v>
      </c>
      <c r="H40" s="66"/>
      <c r="I40" s="154">
        <v>4506624</v>
      </c>
    </row>
    <row r="41" spans="1:9" ht="21.5">
      <c r="A41" s="65" t="s">
        <v>30</v>
      </c>
      <c r="B41" s="61" t="s">
        <v>308</v>
      </c>
      <c r="C41" s="154">
        <v>862409</v>
      </c>
      <c r="D41" s="67"/>
      <c r="E41" s="154">
        <v>894811</v>
      </c>
      <c r="F41" s="146"/>
      <c r="G41" s="154">
        <v>0</v>
      </c>
      <c r="H41" s="146"/>
      <c r="I41" s="154">
        <v>43000</v>
      </c>
    </row>
    <row r="42" spans="1:9" ht="21.5">
      <c r="A42" s="65" t="s">
        <v>31</v>
      </c>
      <c r="B42" s="61">
        <v>13</v>
      </c>
      <c r="C42" s="66">
        <v>8261703</v>
      </c>
      <c r="D42" s="146"/>
      <c r="E42" s="66">
        <v>8181272</v>
      </c>
      <c r="F42" s="146"/>
      <c r="G42" s="66">
        <v>2696115</v>
      </c>
      <c r="H42" s="146"/>
      <c r="I42" s="66">
        <v>2696115</v>
      </c>
    </row>
    <row r="43" spans="1:9" ht="21.5">
      <c r="A43" s="65" t="s">
        <v>32</v>
      </c>
      <c r="B43" s="61">
        <v>14</v>
      </c>
      <c r="C43" s="66">
        <v>251749776</v>
      </c>
      <c r="D43" s="146"/>
      <c r="E43" s="66">
        <v>255584726</v>
      </c>
      <c r="F43" s="146"/>
      <c r="G43" s="66">
        <v>19014933</v>
      </c>
      <c r="H43" s="146"/>
      <c r="I43" s="66">
        <v>19643251</v>
      </c>
    </row>
    <row r="44" spans="1:9" ht="21.5">
      <c r="A44" s="65" t="s">
        <v>33</v>
      </c>
      <c r="B44" s="61">
        <v>15</v>
      </c>
      <c r="C44" s="66">
        <v>36249906</v>
      </c>
      <c r="D44" s="146"/>
      <c r="E44" s="66">
        <v>36383703</v>
      </c>
      <c r="F44" s="146"/>
      <c r="G44" s="154">
        <v>592389</v>
      </c>
      <c r="H44" s="146"/>
      <c r="I44" s="154">
        <v>535691</v>
      </c>
    </row>
    <row r="45" spans="1:9" ht="21.5">
      <c r="A45" s="65" t="s">
        <v>34</v>
      </c>
      <c r="B45" s="61">
        <v>16</v>
      </c>
      <c r="C45" s="66">
        <v>56722939</v>
      </c>
      <c r="D45" s="158"/>
      <c r="E45" s="66">
        <v>58027736</v>
      </c>
      <c r="F45" s="158"/>
      <c r="G45" s="154">
        <v>0</v>
      </c>
      <c r="H45" s="67"/>
      <c r="I45" s="154">
        <v>0</v>
      </c>
    </row>
    <row r="46" spans="1:9" ht="21.5">
      <c r="A46" s="65" t="s">
        <v>35</v>
      </c>
      <c r="B46" s="61">
        <v>17</v>
      </c>
      <c r="C46" s="66">
        <v>12526762</v>
      </c>
      <c r="D46" s="146"/>
      <c r="E46" s="66">
        <v>13093281</v>
      </c>
      <c r="F46" s="146"/>
      <c r="G46" s="66">
        <v>28550</v>
      </c>
      <c r="H46" s="146"/>
      <c r="I46" s="66">
        <v>35903</v>
      </c>
    </row>
    <row r="47" spans="1:9" ht="21.5">
      <c r="A47" s="65" t="s">
        <v>36</v>
      </c>
      <c r="B47" s="61">
        <v>8</v>
      </c>
      <c r="C47" s="66">
        <v>11379823</v>
      </c>
      <c r="D47" s="158"/>
      <c r="E47" s="66">
        <v>10986458</v>
      </c>
      <c r="F47" s="158"/>
      <c r="G47" s="154">
        <v>0</v>
      </c>
      <c r="H47" s="158"/>
      <c r="I47" s="154">
        <v>0</v>
      </c>
    </row>
    <row r="48" spans="1:9" ht="21.5">
      <c r="A48" s="65" t="s">
        <v>37</v>
      </c>
      <c r="B48" s="61">
        <v>28</v>
      </c>
      <c r="C48" s="66">
        <v>8248987</v>
      </c>
      <c r="D48" s="146"/>
      <c r="E48" s="66">
        <v>7143929</v>
      </c>
      <c r="F48" s="146"/>
      <c r="G48" s="154">
        <v>3365550</v>
      </c>
      <c r="H48" s="146"/>
      <c r="I48" s="154">
        <v>1715101</v>
      </c>
    </row>
    <row r="49" spans="1:9" ht="21.5">
      <c r="A49" s="65" t="s">
        <v>39</v>
      </c>
      <c r="B49" s="68"/>
      <c r="C49" s="28">
        <v>3184228</v>
      </c>
      <c r="D49" s="146"/>
      <c r="E49" s="28">
        <v>3721066</v>
      </c>
      <c r="F49" s="146"/>
      <c r="G49" s="28">
        <v>27150</v>
      </c>
      <c r="H49" s="146"/>
      <c r="I49" s="28">
        <v>40412</v>
      </c>
    </row>
    <row r="50" spans="1:9" ht="21.5">
      <c r="A50" s="60" t="s">
        <v>40</v>
      </c>
      <c r="B50" s="68"/>
      <c r="C50" s="6">
        <f>SUM(C36:C49)</f>
        <v>670042794</v>
      </c>
      <c r="D50" s="1"/>
      <c r="E50" s="6">
        <f>SUM(E36:E49)</f>
        <v>676663746</v>
      </c>
      <c r="F50" s="1"/>
      <c r="G50" s="6">
        <f>SUM(G36:G49)</f>
        <v>323044059</v>
      </c>
      <c r="H50" s="1"/>
      <c r="I50" s="6">
        <f>SUM(I36:I49)</f>
        <v>294671048</v>
      </c>
    </row>
    <row r="51" spans="1:9" ht="22">
      <c r="A51" s="72"/>
      <c r="B51" s="68"/>
      <c r="C51" s="154"/>
      <c r="D51" s="1"/>
      <c r="E51" s="154"/>
      <c r="F51" s="1"/>
      <c r="G51" s="154"/>
      <c r="H51" s="1"/>
      <c r="I51" s="154"/>
    </row>
    <row r="52" spans="1:9" ht="22" thickBot="1">
      <c r="A52" s="60" t="s">
        <v>41</v>
      </c>
      <c r="B52" s="61"/>
      <c r="C52" s="24">
        <f>C24+C50</f>
        <v>861796083</v>
      </c>
      <c r="D52" s="1"/>
      <c r="E52" s="24">
        <f>E24+E50</f>
        <v>876723931</v>
      </c>
      <c r="F52" s="1"/>
      <c r="G52" s="24">
        <f>G24+G50</f>
        <v>360599624</v>
      </c>
      <c r="H52" s="1"/>
      <c r="I52" s="24">
        <f>I24+I50</f>
        <v>328645862</v>
      </c>
    </row>
    <row r="53" spans="1:9" ht="22" thickTop="1">
      <c r="B53" s="68"/>
      <c r="C53" s="146"/>
      <c r="D53" s="146"/>
      <c r="E53" s="146"/>
      <c r="F53" s="146"/>
      <c r="G53" s="146"/>
      <c r="H53" s="146"/>
      <c r="I53" s="146"/>
    </row>
    <row r="54" spans="1:9" ht="21.5">
      <c r="A54" s="57" t="s">
        <v>0</v>
      </c>
      <c r="B54" s="68"/>
      <c r="C54" s="146"/>
      <c r="D54" s="146"/>
      <c r="E54" s="146"/>
      <c r="F54" s="146"/>
      <c r="G54" s="146"/>
      <c r="H54" s="146"/>
      <c r="I54" s="146"/>
    </row>
    <row r="55" spans="1:9" ht="21.5">
      <c r="A55" s="57" t="s">
        <v>1</v>
      </c>
      <c r="B55" s="68"/>
      <c r="C55" s="146"/>
      <c r="D55" s="146"/>
      <c r="E55" s="146"/>
      <c r="F55" s="146"/>
      <c r="G55" s="146"/>
      <c r="H55" s="146"/>
      <c r="I55" s="146"/>
    </row>
    <row r="56" spans="1:9" ht="21.5">
      <c r="A56" s="58" t="s">
        <v>2</v>
      </c>
      <c r="B56" s="68"/>
      <c r="C56" s="146"/>
      <c r="D56" s="146"/>
      <c r="E56" s="146"/>
      <c r="F56" s="146"/>
      <c r="G56" s="146"/>
      <c r="H56" s="146"/>
      <c r="I56" s="146"/>
    </row>
    <row r="57" spans="1:9" ht="23">
      <c r="A57" s="70"/>
      <c r="B57" s="145"/>
      <c r="C57" s="146"/>
      <c r="D57" s="146"/>
      <c r="E57" s="146"/>
      <c r="F57" s="146"/>
      <c r="G57" s="204" t="s">
        <v>3</v>
      </c>
      <c r="H57" s="204"/>
      <c r="I57" s="204"/>
    </row>
    <row r="58" spans="1:9" ht="23">
      <c r="A58" s="70"/>
      <c r="B58" s="145"/>
      <c r="C58" s="199" t="s">
        <v>4</v>
      </c>
      <c r="D58" s="199"/>
      <c r="E58" s="199"/>
      <c r="F58" s="1"/>
      <c r="G58" s="199" t="s">
        <v>5</v>
      </c>
      <c r="H58" s="199"/>
      <c r="I58" s="199"/>
    </row>
    <row r="59" spans="1:9" ht="21.5">
      <c r="B59" s="148"/>
      <c r="C59" s="200" t="s">
        <v>6</v>
      </c>
      <c r="D59" s="200"/>
      <c r="E59" s="200"/>
      <c r="F59" s="3"/>
      <c r="G59" s="203" t="s">
        <v>7</v>
      </c>
      <c r="H59" s="203"/>
      <c r="I59" s="203"/>
    </row>
    <row r="60" spans="1:9" ht="21.5">
      <c r="A60" s="73"/>
      <c r="B60" s="148"/>
      <c r="C60" s="201" t="s">
        <v>8</v>
      </c>
      <c r="D60" s="201"/>
      <c r="E60" s="201"/>
      <c r="F60" s="150"/>
      <c r="G60" s="201" t="s">
        <v>8</v>
      </c>
      <c r="H60" s="201"/>
      <c r="I60" s="201"/>
    </row>
    <row r="61" spans="1:9" ht="21.5">
      <c r="A61" s="58" t="s">
        <v>42</v>
      </c>
      <c r="B61" s="61" t="s">
        <v>10</v>
      </c>
      <c r="C61" s="151">
        <v>2025</v>
      </c>
      <c r="D61" s="152"/>
      <c r="E61" s="151">
        <v>2024</v>
      </c>
      <c r="F61" s="152"/>
      <c r="G61" s="151">
        <v>2025</v>
      </c>
      <c r="H61" s="152"/>
      <c r="I61" s="151">
        <v>2024</v>
      </c>
    </row>
    <row r="62" spans="1:9" ht="21.5">
      <c r="A62" s="58"/>
      <c r="B62" s="61"/>
      <c r="C62" s="153"/>
      <c r="D62" s="152"/>
      <c r="E62" s="153"/>
      <c r="F62" s="152"/>
      <c r="G62" s="153"/>
      <c r="H62" s="152"/>
      <c r="I62" s="153"/>
    </row>
    <row r="63" spans="1:9" ht="21" customHeight="1">
      <c r="A63" s="71" t="s">
        <v>43</v>
      </c>
      <c r="B63" s="148"/>
      <c r="C63" s="146"/>
      <c r="D63" s="146"/>
      <c r="E63" s="146"/>
      <c r="F63" s="146"/>
      <c r="G63" s="146"/>
      <c r="H63" s="146"/>
      <c r="I63" s="146"/>
    </row>
    <row r="64" spans="1:9" ht="21.5">
      <c r="A64" s="65" t="s">
        <v>44</v>
      </c>
      <c r="B64" s="61"/>
      <c r="C64" s="146"/>
      <c r="D64" s="146"/>
      <c r="E64" s="146"/>
      <c r="F64" s="146"/>
      <c r="G64" s="146"/>
      <c r="H64" s="146"/>
      <c r="I64" s="146"/>
    </row>
    <row r="65" spans="1:9" ht="21.5">
      <c r="A65" s="65" t="s">
        <v>45</v>
      </c>
      <c r="B65" s="61" t="s">
        <v>309</v>
      </c>
      <c r="C65" s="66">
        <v>64300363</v>
      </c>
      <c r="D65" s="146"/>
      <c r="E65" s="66">
        <v>68255725</v>
      </c>
      <c r="F65" s="146"/>
      <c r="G65" s="154">
        <v>0</v>
      </c>
      <c r="H65" s="146"/>
      <c r="I65" s="154">
        <v>0</v>
      </c>
    </row>
    <row r="66" spans="1:9" ht="21.5">
      <c r="A66" s="65" t="s">
        <v>46</v>
      </c>
      <c r="B66" s="61" t="s">
        <v>309</v>
      </c>
      <c r="C66" s="66">
        <v>85010794</v>
      </c>
      <c r="D66" s="146"/>
      <c r="E66" s="66">
        <v>61593448</v>
      </c>
      <c r="F66" s="146"/>
      <c r="G66" s="146">
        <v>37336610</v>
      </c>
      <c r="H66" s="146"/>
      <c r="I66" s="146">
        <v>30380297</v>
      </c>
    </row>
    <row r="67" spans="1:9" ht="21.5">
      <c r="A67" s="65" t="s">
        <v>211</v>
      </c>
      <c r="B67" s="61">
        <v>19</v>
      </c>
      <c r="C67" s="66">
        <v>37984791</v>
      </c>
      <c r="D67" s="146"/>
      <c r="E67" s="66">
        <v>34840022</v>
      </c>
      <c r="F67" s="146"/>
      <c r="G67" s="146">
        <v>984982</v>
      </c>
      <c r="H67" s="146"/>
      <c r="I67" s="146">
        <v>838747</v>
      </c>
    </row>
    <row r="68" spans="1:9" ht="21.5">
      <c r="A68" s="65" t="s">
        <v>231</v>
      </c>
      <c r="B68" s="61"/>
      <c r="C68" s="66">
        <v>14588237</v>
      </c>
      <c r="D68" s="146"/>
      <c r="E68" s="66">
        <v>14994422</v>
      </c>
      <c r="F68" s="184"/>
      <c r="G68" s="184">
        <v>1807207</v>
      </c>
      <c r="H68" s="184"/>
      <c r="I68" s="184">
        <v>1608334</v>
      </c>
    </row>
    <row r="69" spans="1:9" ht="21.5">
      <c r="A69" s="65" t="s">
        <v>340</v>
      </c>
      <c r="B69" s="61"/>
      <c r="C69" s="66"/>
      <c r="D69" s="146"/>
      <c r="E69" s="66"/>
      <c r="F69" s="184"/>
      <c r="G69" s="184"/>
      <c r="H69" s="184"/>
      <c r="I69" s="184"/>
    </row>
    <row r="70" spans="1:9" ht="21.5">
      <c r="A70" s="65" t="s">
        <v>341</v>
      </c>
      <c r="B70" s="61" t="s">
        <v>309</v>
      </c>
      <c r="C70" s="154">
        <v>41105237</v>
      </c>
      <c r="D70" s="66"/>
      <c r="E70" s="154">
        <v>35240586</v>
      </c>
      <c r="F70" s="66"/>
      <c r="G70" s="154">
        <v>0</v>
      </c>
      <c r="H70" s="66"/>
      <c r="I70" s="154">
        <v>497064</v>
      </c>
    </row>
    <row r="71" spans="1:9" ht="21.5">
      <c r="A71" s="65" t="s">
        <v>47</v>
      </c>
      <c r="B71" s="61" t="s">
        <v>309</v>
      </c>
      <c r="C71" s="66">
        <v>5136076</v>
      </c>
      <c r="D71" s="66"/>
      <c r="E71" s="66">
        <v>5377165</v>
      </c>
      <c r="F71" s="66"/>
      <c r="G71" s="159">
        <v>137009</v>
      </c>
      <c r="H71" s="66"/>
      <c r="I71" s="159">
        <v>125516</v>
      </c>
    </row>
    <row r="72" spans="1:9" ht="21.5">
      <c r="A72" s="65" t="s">
        <v>212</v>
      </c>
      <c r="B72" s="61" t="s">
        <v>309</v>
      </c>
      <c r="C72" s="66">
        <v>22803600</v>
      </c>
      <c r="D72" s="66"/>
      <c r="E72" s="66">
        <v>29905000</v>
      </c>
      <c r="F72" s="66"/>
      <c r="G72" s="159">
        <v>18053600</v>
      </c>
      <c r="H72" s="66"/>
      <c r="I72" s="159">
        <v>10460000</v>
      </c>
    </row>
    <row r="73" spans="1:9" ht="21.5">
      <c r="A73" s="65" t="s">
        <v>360</v>
      </c>
      <c r="B73" s="61" t="s">
        <v>330</v>
      </c>
      <c r="C73" s="66">
        <v>2043039</v>
      </c>
      <c r="D73" s="67"/>
      <c r="E73" s="66">
        <v>2613766</v>
      </c>
      <c r="F73" s="66"/>
      <c r="G73" s="154">
        <v>42922768</v>
      </c>
      <c r="H73" s="66"/>
      <c r="I73" s="154">
        <v>31185268</v>
      </c>
    </row>
    <row r="74" spans="1:9" ht="21.5">
      <c r="A74" s="65" t="s">
        <v>201</v>
      </c>
      <c r="B74" s="145"/>
      <c r="C74" s="66">
        <v>2901255</v>
      </c>
      <c r="D74" s="146"/>
      <c r="E74" s="66">
        <v>2773476</v>
      </c>
      <c r="F74" s="146"/>
      <c r="G74" s="154">
        <v>0</v>
      </c>
      <c r="H74" s="67"/>
      <c r="I74" s="154">
        <v>0</v>
      </c>
    </row>
    <row r="75" spans="1:9" ht="21.5">
      <c r="A75" s="65" t="s">
        <v>48</v>
      </c>
      <c r="B75" s="61">
        <v>31</v>
      </c>
      <c r="C75" s="154">
        <v>2667820</v>
      </c>
      <c r="D75" s="66"/>
      <c r="E75" s="154">
        <v>280182</v>
      </c>
      <c r="F75" s="66"/>
      <c r="G75" s="154">
        <v>71398</v>
      </c>
      <c r="H75" s="66"/>
      <c r="I75" s="154">
        <v>8818</v>
      </c>
    </row>
    <row r="76" spans="1:9" ht="21.5">
      <c r="A76" s="65" t="s">
        <v>49</v>
      </c>
      <c r="B76" s="61"/>
      <c r="C76" s="154">
        <v>7416717</v>
      </c>
      <c r="D76" s="66"/>
      <c r="E76" s="154">
        <v>7459908</v>
      </c>
      <c r="F76" s="66"/>
      <c r="G76" s="154">
        <v>433784</v>
      </c>
      <c r="H76" s="66"/>
      <c r="I76" s="154">
        <v>409254</v>
      </c>
    </row>
    <row r="77" spans="1:9" ht="21.5">
      <c r="A77" s="60" t="s">
        <v>50</v>
      </c>
      <c r="B77" s="61"/>
      <c r="C77" s="23">
        <f>SUM(C65:C76)</f>
        <v>285957929</v>
      </c>
      <c r="D77" s="1"/>
      <c r="E77" s="23">
        <f>SUM(E65:E76)</f>
        <v>263333700</v>
      </c>
      <c r="F77" s="1"/>
      <c r="G77" s="23">
        <f>SUM(G65:G76)</f>
        <v>101747358</v>
      </c>
      <c r="H77" s="1"/>
      <c r="I77" s="23">
        <f>SUM(I65:I76)</f>
        <v>75513298</v>
      </c>
    </row>
    <row r="78" spans="1:9" ht="21.5">
      <c r="B78" s="61"/>
      <c r="C78" s="146"/>
      <c r="D78" s="146"/>
      <c r="E78" s="146"/>
      <c r="F78" s="146"/>
      <c r="G78" s="146"/>
      <c r="H78" s="146"/>
      <c r="I78" s="146"/>
    </row>
    <row r="79" spans="1:9" ht="21.5">
      <c r="A79" s="71" t="s">
        <v>51</v>
      </c>
      <c r="B79" s="61"/>
      <c r="C79" s="146"/>
      <c r="D79" s="146"/>
      <c r="E79" s="146"/>
      <c r="F79" s="146"/>
      <c r="G79" s="146"/>
      <c r="H79" s="146"/>
      <c r="I79" s="146"/>
    </row>
    <row r="80" spans="1:9" ht="21.5">
      <c r="A80" s="65" t="s">
        <v>342</v>
      </c>
      <c r="B80" s="61" t="s">
        <v>309</v>
      </c>
      <c r="C80" s="66">
        <v>78803246</v>
      </c>
      <c r="D80" s="146"/>
      <c r="E80" s="66">
        <v>95664891</v>
      </c>
      <c r="F80" s="172"/>
      <c r="G80" s="173">
        <v>0</v>
      </c>
      <c r="H80" s="172"/>
      <c r="I80" s="173">
        <v>0</v>
      </c>
    </row>
    <row r="81" spans="1:9" ht="21.5">
      <c r="A81" s="65" t="s">
        <v>52</v>
      </c>
      <c r="B81" s="61" t="s">
        <v>309</v>
      </c>
      <c r="C81" s="154">
        <v>31466389</v>
      </c>
      <c r="D81" s="66"/>
      <c r="E81" s="154">
        <v>31269021</v>
      </c>
      <c r="F81" s="171"/>
      <c r="G81" s="171">
        <v>470498</v>
      </c>
      <c r="H81" s="171"/>
      <c r="I81" s="171">
        <v>417070</v>
      </c>
    </row>
    <row r="82" spans="1:9" ht="21.5">
      <c r="A82" s="65" t="s">
        <v>213</v>
      </c>
      <c r="B82" s="61" t="s">
        <v>309</v>
      </c>
      <c r="C82" s="154">
        <v>186116556</v>
      </c>
      <c r="D82" s="66"/>
      <c r="E82" s="154">
        <v>164977200</v>
      </c>
      <c r="F82" s="172"/>
      <c r="G82" s="172">
        <v>102985222</v>
      </c>
      <c r="H82" s="172"/>
      <c r="I82" s="172">
        <v>94672200</v>
      </c>
    </row>
    <row r="83" spans="1:9" ht="21.5">
      <c r="A83" s="65" t="s">
        <v>53</v>
      </c>
      <c r="B83" s="61">
        <v>28</v>
      </c>
      <c r="C83" s="66">
        <v>15172519</v>
      </c>
      <c r="D83" s="146"/>
      <c r="E83" s="66">
        <v>15970279</v>
      </c>
      <c r="F83" s="172"/>
      <c r="G83" s="173">
        <v>0</v>
      </c>
      <c r="H83" s="172"/>
      <c r="I83" s="173">
        <v>0</v>
      </c>
    </row>
    <row r="84" spans="1:9" ht="21.5">
      <c r="A84" s="65" t="s">
        <v>54</v>
      </c>
      <c r="B84" s="61">
        <v>20</v>
      </c>
      <c r="C84" s="66">
        <v>9274657</v>
      </c>
      <c r="D84" s="155"/>
      <c r="E84" s="66">
        <v>8629968</v>
      </c>
      <c r="F84" s="174"/>
      <c r="G84" s="174">
        <v>2204546</v>
      </c>
      <c r="H84" s="174"/>
      <c r="I84" s="174">
        <v>2114920</v>
      </c>
    </row>
    <row r="85" spans="1:9" ht="21.5">
      <c r="A85" s="65" t="s">
        <v>55</v>
      </c>
      <c r="B85" s="61" t="s">
        <v>310</v>
      </c>
      <c r="C85" s="66">
        <v>2031676</v>
      </c>
      <c r="D85" s="146"/>
      <c r="E85" s="66">
        <v>2441058</v>
      </c>
      <c r="F85" s="174"/>
      <c r="G85" s="173">
        <v>0</v>
      </c>
      <c r="H85" s="174"/>
      <c r="I85" s="173">
        <v>0</v>
      </c>
    </row>
    <row r="86" spans="1:9" ht="21.5">
      <c r="A86" s="65" t="s">
        <v>292</v>
      </c>
      <c r="B86" s="61">
        <v>35</v>
      </c>
      <c r="C86" s="134">
        <v>1113623</v>
      </c>
      <c r="D86" s="159"/>
      <c r="E86" s="66">
        <v>1214272</v>
      </c>
      <c r="F86" s="172"/>
      <c r="G86" s="173">
        <v>0</v>
      </c>
      <c r="H86" s="172"/>
      <c r="I86" s="173">
        <v>0</v>
      </c>
    </row>
    <row r="87" spans="1:9" ht="21.5">
      <c r="A87" s="60" t="s">
        <v>56</v>
      </c>
      <c r="B87" s="61"/>
      <c r="C87" s="23">
        <f>SUM(C80:C86)</f>
        <v>323978666</v>
      </c>
      <c r="D87" s="1"/>
      <c r="E87" s="23">
        <f>SUM(E80:E86)</f>
        <v>320166689</v>
      </c>
      <c r="F87" s="1"/>
      <c r="G87" s="23">
        <f>SUM(G80:G86)</f>
        <v>105660266</v>
      </c>
      <c r="H87" s="1"/>
      <c r="I87" s="23">
        <f>SUM(I80:I86)</f>
        <v>97204190</v>
      </c>
    </row>
    <row r="88" spans="1:9" ht="22">
      <c r="A88" s="72"/>
      <c r="B88" s="61"/>
      <c r="C88" s="3"/>
      <c r="D88" s="3"/>
      <c r="E88" s="3"/>
      <c r="F88" s="3"/>
      <c r="G88" s="3"/>
      <c r="H88" s="3"/>
      <c r="I88" s="3"/>
    </row>
    <row r="89" spans="1:9" ht="21.5">
      <c r="A89" s="60" t="s">
        <v>57</v>
      </c>
      <c r="B89" s="61"/>
      <c r="C89" s="6">
        <f>C77+C87</f>
        <v>609936595</v>
      </c>
      <c r="D89" s="1"/>
      <c r="E89" s="6">
        <f>E77+E87</f>
        <v>583500389</v>
      </c>
      <c r="F89" s="1"/>
      <c r="G89" s="6">
        <f>G77+G87</f>
        <v>207407624</v>
      </c>
      <c r="H89" s="1"/>
      <c r="I89" s="4">
        <f>I77+I87</f>
        <v>172717488</v>
      </c>
    </row>
    <row r="90" spans="1:9" ht="22">
      <c r="A90" s="72"/>
      <c r="B90" s="61"/>
      <c r="C90" s="3"/>
      <c r="D90" s="1"/>
      <c r="E90" s="3"/>
      <c r="F90" s="1"/>
      <c r="G90" s="3"/>
      <c r="H90" s="1"/>
      <c r="I90" s="3"/>
    </row>
    <row r="91" spans="1:9" ht="21.5">
      <c r="A91" s="57" t="s">
        <v>0</v>
      </c>
      <c r="B91" s="145"/>
      <c r="C91" s="146"/>
      <c r="D91" s="146"/>
      <c r="E91" s="146"/>
      <c r="F91" s="146"/>
      <c r="G91" s="146"/>
      <c r="H91" s="146"/>
      <c r="I91" s="146"/>
    </row>
    <row r="92" spans="1:9" ht="21.5">
      <c r="A92" s="57" t="s">
        <v>1</v>
      </c>
      <c r="B92" s="145"/>
      <c r="C92" s="146"/>
      <c r="D92" s="146"/>
      <c r="E92" s="146"/>
      <c r="F92" s="146"/>
      <c r="G92" s="146"/>
      <c r="H92" s="146"/>
      <c r="I92" s="146"/>
    </row>
    <row r="93" spans="1:9" ht="21.5">
      <c r="A93" s="58" t="s">
        <v>2</v>
      </c>
      <c r="B93" s="145"/>
      <c r="C93" s="146"/>
      <c r="D93" s="146"/>
      <c r="E93" s="146"/>
      <c r="F93" s="146"/>
      <c r="G93" s="146"/>
      <c r="H93" s="146"/>
      <c r="I93" s="146"/>
    </row>
    <row r="94" spans="1:9" ht="23">
      <c r="A94" s="70"/>
      <c r="B94" s="145"/>
      <c r="C94" s="146"/>
      <c r="D94" s="146"/>
      <c r="E94" s="146"/>
      <c r="F94" s="146"/>
      <c r="G94" s="204" t="s">
        <v>3</v>
      </c>
      <c r="H94" s="204"/>
      <c r="I94" s="204"/>
    </row>
    <row r="95" spans="1:9" ht="21.5" customHeight="1">
      <c r="A95" s="70"/>
      <c r="B95" s="145"/>
      <c r="C95" s="199" t="s">
        <v>4</v>
      </c>
      <c r="D95" s="199"/>
      <c r="E95" s="199"/>
      <c r="F95" s="1"/>
      <c r="G95" s="199" t="s">
        <v>5</v>
      </c>
      <c r="H95" s="199"/>
      <c r="I95" s="199"/>
    </row>
    <row r="96" spans="1:9" ht="21.5" customHeight="1">
      <c r="B96" s="148"/>
      <c r="C96" s="200" t="s">
        <v>6</v>
      </c>
      <c r="D96" s="200"/>
      <c r="E96" s="200"/>
      <c r="F96" s="3"/>
      <c r="G96" s="203" t="s">
        <v>7</v>
      </c>
      <c r="H96" s="203"/>
      <c r="I96" s="203"/>
    </row>
    <row r="97" spans="1:9" ht="21.5" customHeight="1">
      <c r="A97" s="73"/>
      <c r="B97" s="148"/>
      <c r="C97" s="201" t="s">
        <v>8</v>
      </c>
      <c r="D97" s="201"/>
      <c r="E97" s="201"/>
      <c r="F97" s="150"/>
      <c r="G97" s="201" t="s">
        <v>8</v>
      </c>
      <c r="H97" s="201"/>
      <c r="I97" s="201"/>
    </row>
    <row r="98" spans="1:9" ht="21.5" customHeight="1">
      <c r="A98" s="58" t="s">
        <v>58</v>
      </c>
      <c r="B98" s="61" t="s">
        <v>10</v>
      </c>
      <c r="C98" s="151">
        <v>2025</v>
      </c>
      <c r="D98" s="152"/>
      <c r="E98" s="151">
        <v>2024</v>
      </c>
      <c r="F98" s="152"/>
      <c r="G98" s="151">
        <v>2025</v>
      </c>
      <c r="H98" s="152"/>
      <c r="I98" s="151">
        <v>2024</v>
      </c>
    </row>
    <row r="99" spans="1:9" ht="21.5" customHeight="1">
      <c r="A99" s="58" t="s">
        <v>59</v>
      </c>
      <c r="B99" s="61"/>
      <c r="C99" s="153"/>
      <c r="D99" s="152"/>
      <c r="E99" s="153"/>
      <c r="F99" s="152"/>
      <c r="G99" s="153"/>
      <c r="H99" s="152"/>
      <c r="I99" s="153"/>
    </row>
    <row r="100" spans="1:9" ht="21.5" customHeight="1">
      <c r="A100" s="71" t="s">
        <v>60</v>
      </c>
      <c r="B100" s="61"/>
      <c r="C100" s="146"/>
      <c r="D100" s="146"/>
      <c r="E100" s="146"/>
      <c r="F100" s="146"/>
      <c r="G100" s="146"/>
      <c r="H100" s="146"/>
      <c r="I100" s="146"/>
    </row>
    <row r="101" spans="1:9" ht="21.5" customHeight="1">
      <c r="A101" s="65" t="s">
        <v>61</v>
      </c>
      <c r="B101" s="61"/>
      <c r="C101" s="146"/>
      <c r="D101" s="146"/>
      <c r="E101" s="146"/>
      <c r="F101" s="146"/>
      <c r="G101" s="146"/>
      <c r="H101" s="146"/>
      <c r="I101" s="146"/>
    </row>
    <row r="102" spans="1:9" ht="21.5" customHeight="1">
      <c r="A102" s="83" t="s">
        <v>62</v>
      </c>
      <c r="B102" s="61"/>
      <c r="C102" s="146"/>
      <c r="D102" s="146"/>
      <c r="E102" s="146"/>
      <c r="F102" s="146"/>
      <c r="G102" s="146"/>
      <c r="H102" s="146"/>
      <c r="I102" s="146"/>
    </row>
    <row r="103" spans="1:9" ht="21.5" customHeight="1" thickBot="1">
      <c r="A103" s="83" t="s">
        <v>63</v>
      </c>
      <c r="B103" s="61"/>
      <c r="C103" s="160">
        <v>9087251</v>
      </c>
      <c r="D103" s="146"/>
      <c r="E103" s="160">
        <v>9093857</v>
      </c>
      <c r="F103" s="146"/>
      <c r="G103" s="161">
        <v>9087251</v>
      </c>
      <c r="H103" s="146"/>
      <c r="I103" s="161">
        <v>9093857</v>
      </c>
    </row>
    <row r="104" spans="1:9" ht="21.5" customHeight="1" thickTop="1">
      <c r="A104" s="83" t="s">
        <v>64</v>
      </c>
      <c r="B104" s="61"/>
      <c r="C104" s="162"/>
      <c r="D104" s="146"/>
      <c r="E104" s="162"/>
      <c r="F104" s="146"/>
      <c r="G104" s="157"/>
      <c r="H104" s="146"/>
      <c r="I104" s="157"/>
    </row>
    <row r="105" spans="1:9" ht="21.5" customHeight="1">
      <c r="A105" s="83" t="s">
        <v>63</v>
      </c>
      <c r="B105" s="61">
        <v>21</v>
      </c>
      <c r="C105" s="66">
        <v>8406963</v>
      </c>
      <c r="D105" s="146"/>
      <c r="E105" s="66">
        <v>8413569</v>
      </c>
      <c r="F105" s="146"/>
      <c r="G105" s="146">
        <v>8406963</v>
      </c>
      <c r="H105" s="146"/>
      <c r="I105" s="146">
        <v>8413569</v>
      </c>
    </row>
    <row r="106" spans="1:9" ht="21.5" customHeight="1">
      <c r="A106" s="65" t="s">
        <v>65</v>
      </c>
      <c r="B106" s="61"/>
      <c r="C106" s="157"/>
      <c r="D106" s="157"/>
      <c r="E106" s="157"/>
      <c r="F106" s="157"/>
      <c r="G106" s="157"/>
      <c r="H106" s="157"/>
      <c r="I106" s="157"/>
    </row>
    <row r="107" spans="1:9" ht="21.5" customHeight="1">
      <c r="A107" s="65" t="s">
        <v>66</v>
      </c>
      <c r="B107" s="61">
        <v>23</v>
      </c>
      <c r="C107" s="66">
        <v>55960752</v>
      </c>
      <c r="D107" s="146"/>
      <c r="E107" s="66">
        <v>56004025</v>
      </c>
      <c r="F107" s="146"/>
      <c r="G107" s="155">
        <v>55070725</v>
      </c>
      <c r="H107" s="146"/>
      <c r="I107" s="155">
        <v>55113998</v>
      </c>
    </row>
    <row r="108" spans="1:9" ht="21.5" customHeight="1">
      <c r="A108" s="65" t="s">
        <v>315</v>
      </c>
      <c r="B108" s="61"/>
      <c r="C108" s="66"/>
      <c r="D108" s="146"/>
      <c r="E108" s="66"/>
      <c r="F108" s="146"/>
      <c r="G108" s="155"/>
      <c r="H108" s="146"/>
      <c r="I108" s="155"/>
    </row>
    <row r="109" spans="1:9" ht="21.5" customHeight="1">
      <c r="A109" s="83" t="s">
        <v>280</v>
      </c>
      <c r="B109" s="61"/>
      <c r="C109" s="66">
        <v>-15276934</v>
      </c>
      <c r="D109" s="146"/>
      <c r="E109" s="66">
        <v>3227739</v>
      </c>
      <c r="F109" s="146"/>
      <c r="G109" s="154">
        <v>0</v>
      </c>
      <c r="H109" s="146"/>
      <c r="I109" s="154">
        <v>0</v>
      </c>
    </row>
    <row r="110" spans="1:9" ht="21.5" customHeight="1">
      <c r="A110" s="83" t="s">
        <v>267</v>
      </c>
      <c r="B110" s="61"/>
      <c r="C110" s="66"/>
      <c r="D110" s="146"/>
      <c r="E110" s="66"/>
      <c r="F110" s="146"/>
      <c r="G110" s="154"/>
      <c r="H110" s="146"/>
      <c r="I110" s="154"/>
    </row>
    <row r="111" spans="1:9" ht="21.5" customHeight="1">
      <c r="A111" s="83" t="s">
        <v>268</v>
      </c>
      <c r="B111" s="61">
        <v>23</v>
      </c>
      <c r="C111" s="154">
        <v>-9917</v>
      </c>
      <c r="D111" s="146"/>
      <c r="E111" s="154">
        <v>-9917</v>
      </c>
      <c r="F111" s="146"/>
      <c r="G111" s="155">
        <v>490423</v>
      </c>
      <c r="H111" s="146"/>
      <c r="I111" s="155">
        <v>490423</v>
      </c>
    </row>
    <row r="112" spans="1:9" ht="21.5" customHeight="1">
      <c r="A112" s="83" t="s">
        <v>205</v>
      </c>
      <c r="B112" s="61">
        <v>23</v>
      </c>
      <c r="C112" s="154">
        <v>3688893</v>
      </c>
      <c r="D112" s="146"/>
      <c r="E112" s="154">
        <v>3621945</v>
      </c>
      <c r="F112" s="146"/>
      <c r="G112" s="155">
        <v>3470021</v>
      </c>
      <c r="H112" s="146"/>
      <c r="I112" s="155">
        <v>3470021</v>
      </c>
    </row>
    <row r="113" spans="1:9" ht="21.5" customHeight="1">
      <c r="A113" s="65" t="s">
        <v>67</v>
      </c>
      <c r="B113" s="61"/>
      <c r="C113" s="146"/>
      <c r="D113" s="146"/>
      <c r="E113" s="146"/>
      <c r="F113" s="146"/>
      <c r="G113" s="146"/>
      <c r="H113" s="146"/>
      <c r="I113" s="146"/>
    </row>
    <row r="114" spans="1:9" ht="21.5" customHeight="1">
      <c r="A114" s="65" t="s">
        <v>68</v>
      </c>
      <c r="B114" s="61">
        <v>23</v>
      </c>
      <c r="C114" s="146"/>
      <c r="D114" s="146"/>
      <c r="E114" s="146"/>
      <c r="F114" s="146"/>
      <c r="G114" s="146"/>
      <c r="H114" s="146"/>
      <c r="I114" s="146"/>
    </row>
    <row r="115" spans="1:9" ht="21.5" customHeight="1">
      <c r="A115" s="65" t="s">
        <v>69</v>
      </c>
      <c r="B115" s="61"/>
      <c r="C115" s="66">
        <v>929166</v>
      </c>
      <c r="D115" s="146"/>
      <c r="E115" s="66">
        <v>929166</v>
      </c>
      <c r="F115" s="146"/>
      <c r="G115" s="66">
        <v>929166</v>
      </c>
      <c r="H115" s="146"/>
      <c r="I115" s="66">
        <v>929166</v>
      </c>
    </row>
    <row r="116" spans="1:9" ht="21.5" customHeight="1">
      <c r="A116" s="65" t="s">
        <v>202</v>
      </c>
      <c r="B116" s="61"/>
      <c r="C116" s="66">
        <v>4935753</v>
      </c>
      <c r="D116" s="146"/>
      <c r="E116" s="66">
        <v>3666565</v>
      </c>
      <c r="F116" s="146"/>
      <c r="G116" s="66">
        <v>4935753</v>
      </c>
      <c r="H116" s="146"/>
      <c r="I116" s="66">
        <v>3666565</v>
      </c>
    </row>
    <row r="117" spans="1:9" ht="21.5" customHeight="1">
      <c r="A117" s="65" t="s">
        <v>70</v>
      </c>
      <c r="B117" s="61"/>
      <c r="C117" s="66">
        <v>147667873</v>
      </c>
      <c r="D117" s="157"/>
      <c r="E117" s="66">
        <v>136528023</v>
      </c>
      <c r="F117" s="157"/>
      <c r="G117" s="157">
        <v>48067473</v>
      </c>
      <c r="H117" s="157"/>
      <c r="I117" s="157">
        <v>50556240</v>
      </c>
    </row>
    <row r="118" spans="1:9" ht="21.5" customHeight="1">
      <c r="A118" s="65" t="s">
        <v>71</v>
      </c>
      <c r="B118" s="61">
        <v>22</v>
      </c>
      <c r="C118" s="66">
        <v>-10449671</v>
      </c>
      <c r="D118" s="157"/>
      <c r="E118" s="66">
        <v>-8290076</v>
      </c>
      <c r="F118" s="157"/>
      <c r="G118" s="154">
        <v>-4935753</v>
      </c>
      <c r="H118" s="157"/>
      <c r="I118" s="154">
        <v>-3666565</v>
      </c>
    </row>
    <row r="119" spans="1:9" ht="21.5" customHeight="1">
      <c r="A119" s="65" t="s">
        <v>73</v>
      </c>
      <c r="B119" s="61">
        <v>24</v>
      </c>
      <c r="C119" s="66">
        <v>26932000</v>
      </c>
      <c r="D119" s="157"/>
      <c r="E119" s="66">
        <v>26932000</v>
      </c>
      <c r="F119" s="66"/>
      <c r="G119" s="66">
        <v>26932000</v>
      </c>
      <c r="H119" s="66"/>
      <c r="I119" s="66">
        <v>26932000</v>
      </c>
    </row>
    <row r="120" spans="1:9" ht="21.5" customHeight="1">
      <c r="A120" s="65" t="s">
        <v>72</v>
      </c>
      <c r="B120" s="61">
        <v>23</v>
      </c>
      <c r="C120" s="28">
        <v>9966650</v>
      </c>
      <c r="D120" s="155"/>
      <c r="E120" s="28">
        <v>15017631</v>
      </c>
      <c r="F120" s="157"/>
      <c r="G120" s="28">
        <v>9825229</v>
      </c>
      <c r="H120" s="157"/>
      <c r="I120" s="28">
        <v>10022957</v>
      </c>
    </row>
    <row r="121" spans="1:9" s="164" customFormat="1" ht="21.5" customHeight="1">
      <c r="A121" s="60" t="s">
        <v>281</v>
      </c>
      <c r="B121" s="74"/>
      <c r="C121" s="25">
        <f>SUM(C105:C120)</f>
        <v>232751528</v>
      </c>
      <c r="D121" s="1"/>
      <c r="E121" s="25">
        <f>SUM(E105:E120)</f>
        <v>246040670</v>
      </c>
      <c r="F121" s="1"/>
      <c r="G121" s="25">
        <f>SUM(G105:G120)</f>
        <v>153192000</v>
      </c>
      <c r="H121" s="1"/>
      <c r="I121" s="25">
        <f>SUM(I105:I120)</f>
        <v>155928374</v>
      </c>
    </row>
    <row r="122" spans="1:9" ht="21.5" customHeight="1">
      <c r="A122" s="65" t="s">
        <v>74</v>
      </c>
      <c r="B122" s="61">
        <v>10</v>
      </c>
      <c r="C122" s="163">
        <v>19107960</v>
      </c>
      <c r="D122" s="146"/>
      <c r="E122" s="163">
        <v>47182872</v>
      </c>
      <c r="F122" s="146"/>
      <c r="G122" s="134">
        <v>0</v>
      </c>
      <c r="H122" s="67"/>
      <c r="I122" s="134">
        <v>0</v>
      </c>
    </row>
    <row r="123" spans="1:9" ht="21.5" customHeight="1">
      <c r="A123" s="60" t="s">
        <v>75</v>
      </c>
      <c r="B123" s="61"/>
      <c r="C123" s="6">
        <f>SUM(C121:C122)</f>
        <v>251859488</v>
      </c>
      <c r="D123" s="1"/>
      <c r="E123" s="6">
        <f>SUM(E121:E122)</f>
        <v>293223542</v>
      </c>
      <c r="F123" s="1"/>
      <c r="G123" s="6">
        <f>SUM(G121:G122)</f>
        <v>153192000</v>
      </c>
      <c r="H123" s="1"/>
      <c r="I123" s="6">
        <f>SUM(I121:I122)</f>
        <v>155928374</v>
      </c>
    </row>
    <row r="124" spans="1:9" ht="21.5" customHeight="1">
      <c r="A124" s="72"/>
      <c r="B124" s="61"/>
      <c r="C124" s="3"/>
      <c r="D124" s="1"/>
      <c r="E124" s="3"/>
      <c r="F124" s="1"/>
      <c r="G124" s="3"/>
      <c r="H124" s="1"/>
      <c r="I124" s="3"/>
    </row>
    <row r="125" spans="1:9" ht="21.5" customHeight="1" thickBot="1">
      <c r="A125" s="60" t="s">
        <v>76</v>
      </c>
      <c r="B125" s="61"/>
      <c r="C125" s="24">
        <f>C89+C123</f>
        <v>861796083</v>
      </c>
      <c r="D125" s="1"/>
      <c r="E125" s="24">
        <f>E89+E123</f>
        <v>876723931</v>
      </c>
      <c r="F125" s="1"/>
      <c r="G125" s="24">
        <f>G89+G123</f>
        <v>360599624</v>
      </c>
      <c r="H125" s="1"/>
      <c r="I125" s="24">
        <f>I89+I123</f>
        <v>328645862</v>
      </c>
    </row>
    <row r="126" spans="1:9" ht="22.5" thickTop="1">
      <c r="A126" s="72"/>
      <c r="B126" s="61"/>
      <c r="C126" s="3"/>
      <c r="D126" s="1"/>
      <c r="E126" s="3"/>
      <c r="F126" s="1"/>
      <c r="G126" s="3"/>
      <c r="H126" s="1"/>
      <c r="I126" s="3"/>
    </row>
  </sheetData>
  <mergeCells count="28">
    <mergeCell ref="G4:I4"/>
    <mergeCell ref="G29:I29"/>
    <mergeCell ref="G57:I57"/>
    <mergeCell ref="G94:I94"/>
    <mergeCell ref="G31:I31"/>
    <mergeCell ref="G59:I59"/>
    <mergeCell ref="G58:I58"/>
    <mergeCell ref="G32:I32"/>
    <mergeCell ref="G5:I5"/>
    <mergeCell ref="G30:I30"/>
    <mergeCell ref="G6:I6"/>
    <mergeCell ref="G7:I7"/>
    <mergeCell ref="C60:E60"/>
    <mergeCell ref="G60:I60"/>
    <mergeCell ref="C59:E59"/>
    <mergeCell ref="C32:E32"/>
    <mergeCell ref="C97:E97"/>
    <mergeCell ref="G97:I97"/>
    <mergeCell ref="G95:I95"/>
    <mergeCell ref="G96:I96"/>
    <mergeCell ref="C95:E95"/>
    <mergeCell ref="C96:E96"/>
    <mergeCell ref="C5:E5"/>
    <mergeCell ref="C6:E6"/>
    <mergeCell ref="C30:E30"/>
    <mergeCell ref="C31:E31"/>
    <mergeCell ref="C58:E58"/>
    <mergeCell ref="C7:E7"/>
  </mergeCells>
  <pageMargins left="0.7" right="0.7" top="0.48" bottom="0.5" header="0.5" footer="0.5"/>
  <pageSetup paperSize="9" scale="82" firstPageNumber="6" fitToHeight="4" orientation="portrait" useFirstPageNumber="1" r:id="rId1"/>
  <headerFooter>
    <oddFooter>&amp;L  The accompanying notes are an integral part of these financial statements.
&amp;C&amp;P</oddFooter>
  </headerFooter>
  <rowBreaks count="3" manualBreakCount="3">
    <brk id="25" max="8" man="1"/>
    <brk id="53" max="8" man="1"/>
    <brk id="90" max="8" man="1"/>
  </rowBreaks>
  <customProperties>
    <customPr name="OrphanNamesChecked" r:id="rId2"/>
  </customProperties>
  <ignoredErrors>
    <ignoredError sqref="F121 H121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785EA-BA56-482D-8C8F-FDF933363425}">
  <dimension ref="A1:P1"/>
  <sheetViews>
    <sheetView workbookViewId="0"/>
  </sheetViews>
  <sheetFormatPr defaultRowHeight="14"/>
  <cols>
    <col min="9" max="9" width="12.08984375" bestFit="1" customWidth="1"/>
    <col min="12" max="12" width="8.81640625" bestFit="1" customWidth="1"/>
  </cols>
  <sheetData>
    <row r="1" spans="1:16">
      <c r="A1">
        <v>1769675412035</v>
      </c>
      <c r="B1" t="s">
        <v>295</v>
      </c>
      <c r="C1" t="s">
        <v>296</v>
      </c>
      <c r="D1">
        <v>0</v>
      </c>
      <c r="E1">
        <v>1770357668979</v>
      </c>
      <c r="F1" t="s">
        <v>313</v>
      </c>
      <c r="G1" t="s">
        <v>314</v>
      </c>
      <c r="H1">
        <v>0</v>
      </c>
      <c r="I1">
        <v>1771933338848</v>
      </c>
      <c r="J1" t="s">
        <v>358</v>
      </c>
      <c r="K1" t="s">
        <v>359</v>
      </c>
      <c r="L1">
        <v>0</v>
      </c>
      <c r="M1">
        <v>1771983575975</v>
      </c>
      <c r="N1" t="s">
        <v>374</v>
      </c>
      <c r="O1" t="s">
        <v>375</v>
      </c>
      <c r="P1">
        <v>0</v>
      </c>
    </row>
  </sheetData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0967D-686F-41E7-B679-69B163CA2915}">
  <dimension ref="A1:P1"/>
  <sheetViews>
    <sheetView workbookViewId="0"/>
  </sheetViews>
  <sheetFormatPr defaultRowHeight="14"/>
  <cols>
    <col min="9" max="9" width="12.08984375" bestFit="1" customWidth="1"/>
    <col min="12" max="12" width="8.81640625" bestFit="1" customWidth="1"/>
  </cols>
  <sheetData>
    <row r="1" spans="1:16">
      <c r="A1">
        <v>1769675412420</v>
      </c>
      <c r="B1" t="s">
        <v>295</v>
      </c>
      <c r="C1" t="s">
        <v>296</v>
      </c>
      <c r="D1">
        <v>0</v>
      </c>
      <c r="E1">
        <v>1770357669018</v>
      </c>
      <c r="F1" t="s">
        <v>313</v>
      </c>
      <c r="G1" t="s">
        <v>314</v>
      </c>
      <c r="H1">
        <v>0</v>
      </c>
      <c r="I1">
        <v>1771933338882</v>
      </c>
      <c r="J1" t="s">
        <v>358</v>
      </c>
      <c r="K1" t="s">
        <v>359</v>
      </c>
      <c r="L1">
        <v>0</v>
      </c>
      <c r="M1">
        <v>1771983575988</v>
      </c>
      <c r="N1" t="s">
        <v>374</v>
      </c>
      <c r="O1" t="s">
        <v>375</v>
      </c>
      <c r="P1">
        <v>0</v>
      </c>
    </row>
  </sheetData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1"/>
  <sheetViews>
    <sheetView zoomScaleNormal="100" zoomScaleSheetLayoutView="100" workbookViewId="0"/>
  </sheetViews>
  <sheetFormatPr defaultColWidth="9.36328125" defaultRowHeight="20.25" customHeight="1"/>
  <cols>
    <col min="1" max="1" width="2" style="83" customWidth="1"/>
    <col min="2" max="2" width="39.36328125" style="83" customWidth="1"/>
    <col min="3" max="3" width="11.36328125" style="38" customWidth="1"/>
    <col min="4" max="4" width="0.6328125" style="95" customWidth="1"/>
    <col min="5" max="5" width="13.36328125" style="95" customWidth="1"/>
    <col min="6" max="6" width="0.6328125" style="95" customWidth="1"/>
    <col min="7" max="7" width="13.36328125" style="95" customWidth="1"/>
    <col min="8" max="8" width="0.6328125" style="95" customWidth="1"/>
    <col min="9" max="9" width="13.36328125" style="95" customWidth="1"/>
    <col min="10" max="10" width="0.6328125" style="95" customWidth="1"/>
    <col min="11" max="11" width="13.36328125" style="95" customWidth="1"/>
    <col min="12" max="16384" width="9.36328125" style="95"/>
  </cols>
  <sheetData>
    <row r="1" spans="1:11" ht="19.5" customHeight="1">
      <c r="A1" s="42" t="s">
        <v>0</v>
      </c>
      <c r="B1" s="42"/>
      <c r="C1" s="42"/>
      <c r="D1" s="42"/>
      <c r="E1" s="43"/>
      <c r="F1" s="43"/>
      <c r="G1" s="43"/>
    </row>
    <row r="2" spans="1:11" ht="19.5" customHeight="1">
      <c r="A2" s="42" t="s">
        <v>1</v>
      </c>
      <c r="B2" s="42"/>
      <c r="C2" s="42"/>
      <c r="D2" s="42"/>
      <c r="E2" s="43"/>
      <c r="F2" s="43"/>
      <c r="G2" s="43"/>
    </row>
    <row r="3" spans="1:11" ht="19.5" customHeight="1">
      <c r="A3" s="46" t="s">
        <v>77</v>
      </c>
      <c r="B3" s="75"/>
      <c r="C3" s="76"/>
      <c r="D3" s="77"/>
    </row>
    <row r="4" spans="1:11" ht="19.5" customHeight="1">
      <c r="E4" s="5"/>
      <c r="F4" s="5"/>
      <c r="G4" s="5"/>
      <c r="H4" s="5"/>
      <c r="I4" s="207" t="s">
        <v>3</v>
      </c>
      <c r="J4" s="207"/>
      <c r="K4" s="207"/>
    </row>
    <row r="5" spans="1:11" ht="21.5" customHeight="1">
      <c r="A5" s="78"/>
      <c r="B5" s="78"/>
      <c r="E5" s="197" t="s">
        <v>4</v>
      </c>
      <c r="F5" s="197"/>
      <c r="G5" s="197"/>
      <c r="H5" s="18"/>
      <c r="I5" s="197" t="s">
        <v>5</v>
      </c>
      <c r="J5" s="197"/>
      <c r="K5" s="197"/>
    </row>
    <row r="6" spans="1:11" ht="21.5" customHeight="1">
      <c r="E6" s="198" t="s">
        <v>6</v>
      </c>
      <c r="F6" s="198"/>
      <c r="G6" s="198"/>
      <c r="H6" s="121"/>
      <c r="I6" s="198" t="s">
        <v>7</v>
      </c>
      <c r="J6" s="198"/>
      <c r="K6" s="198"/>
    </row>
    <row r="7" spans="1:11" ht="21.5" customHeight="1">
      <c r="E7" s="206" t="s">
        <v>78</v>
      </c>
      <c r="F7" s="206"/>
      <c r="G7" s="206"/>
      <c r="H7" s="21"/>
      <c r="I7" s="206" t="s">
        <v>78</v>
      </c>
      <c r="J7" s="206"/>
      <c r="K7" s="206"/>
    </row>
    <row r="8" spans="1:11" ht="21.5" customHeight="1">
      <c r="A8" s="43"/>
      <c r="B8" s="43"/>
      <c r="C8" s="38" t="s">
        <v>10</v>
      </c>
      <c r="D8" s="101"/>
      <c r="E8" s="32">
        <v>2025</v>
      </c>
      <c r="F8" s="12"/>
      <c r="G8" s="32">
        <v>2024</v>
      </c>
      <c r="H8" s="12"/>
      <c r="I8" s="32">
        <v>2025</v>
      </c>
      <c r="J8" s="12"/>
      <c r="K8" s="32">
        <v>2024</v>
      </c>
    </row>
    <row r="9" spans="1:11" ht="21.5" customHeight="1">
      <c r="A9" s="48" t="s">
        <v>79</v>
      </c>
      <c r="B9" s="48"/>
      <c r="D9" s="101"/>
      <c r="E9" s="11"/>
      <c r="F9" s="12"/>
      <c r="G9" s="11"/>
      <c r="H9" s="12"/>
      <c r="I9" s="11"/>
      <c r="J9" s="12"/>
      <c r="K9" s="11"/>
    </row>
    <row r="10" spans="1:11" ht="21.5" customHeight="1">
      <c r="A10" s="83" t="s">
        <v>80</v>
      </c>
      <c r="C10" s="38">
        <v>25</v>
      </c>
      <c r="D10" s="101"/>
      <c r="E10" s="79">
        <v>571134512</v>
      </c>
      <c r="F10" s="80"/>
      <c r="G10" s="79">
        <v>580747250</v>
      </c>
      <c r="H10" s="41"/>
      <c r="I10" s="79">
        <v>21897019</v>
      </c>
      <c r="J10" s="80"/>
      <c r="K10" s="79">
        <v>23249507</v>
      </c>
    </row>
    <row r="11" spans="1:11" ht="21.5" customHeight="1">
      <c r="A11" s="83" t="s">
        <v>81</v>
      </c>
      <c r="D11" s="101"/>
      <c r="E11" s="79">
        <v>1673335</v>
      </c>
      <c r="F11" s="80"/>
      <c r="G11" s="79">
        <v>1866782</v>
      </c>
      <c r="H11" s="41"/>
      <c r="I11" s="79">
        <v>1653002</v>
      </c>
      <c r="J11" s="80"/>
      <c r="K11" s="79">
        <v>1142371</v>
      </c>
    </row>
    <row r="12" spans="1:11" ht="21.5" customHeight="1">
      <c r="A12" s="83" t="s">
        <v>82</v>
      </c>
      <c r="D12" s="101"/>
      <c r="E12" s="79">
        <v>102174</v>
      </c>
      <c r="F12" s="80"/>
      <c r="G12" s="79">
        <v>30854</v>
      </c>
      <c r="H12" s="41"/>
      <c r="I12" s="79">
        <v>19085475</v>
      </c>
      <c r="J12" s="80"/>
      <c r="K12" s="79">
        <v>13828655</v>
      </c>
    </row>
    <row r="13" spans="1:11" ht="21.5" customHeight="1">
      <c r="A13" s="83" t="s">
        <v>195</v>
      </c>
      <c r="D13" s="101"/>
      <c r="E13" s="79">
        <v>42061</v>
      </c>
      <c r="F13" s="80"/>
      <c r="G13" s="79">
        <v>161640</v>
      </c>
      <c r="H13" s="41"/>
      <c r="I13" s="14">
        <v>0</v>
      </c>
      <c r="J13" s="37"/>
      <c r="K13" s="14">
        <v>636699</v>
      </c>
    </row>
    <row r="14" spans="1:11" ht="21.5" customHeight="1">
      <c r="A14" s="83" t="s">
        <v>246</v>
      </c>
      <c r="D14" s="101"/>
      <c r="E14" s="79"/>
      <c r="F14" s="80"/>
      <c r="G14" s="79"/>
      <c r="H14" s="41"/>
      <c r="I14" s="14"/>
      <c r="J14" s="37"/>
      <c r="K14" s="14"/>
    </row>
    <row r="15" spans="1:11" ht="21.5" customHeight="1">
      <c r="A15" s="83" t="s">
        <v>247</v>
      </c>
      <c r="D15" s="101"/>
      <c r="E15" s="14">
        <v>0</v>
      </c>
      <c r="F15" s="80"/>
      <c r="G15" s="79">
        <v>162855</v>
      </c>
      <c r="H15" s="41"/>
      <c r="I15" s="14">
        <v>0</v>
      </c>
      <c r="J15" s="37"/>
      <c r="K15" s="14">
        <v>18985</v>
      </c>
    </row>
    <row r="16" spans="1:11" ht="21.5" customHeight="1">
      <c r="A16" s="208" t="s">
        <v>83</v>
      </c>
      <c r="B16" s="208"/>
      <c r="D16" s="101"/>
      <c r="E16" s="14">
        <v>247318</v>
      </c>
      <c r="F16" s="81"/>
      <c r="G16" s="14">
        <v>547389</v>
      </c>
      <c r="H16" s="81"/>
      <c r="I16" s="14">
        <v>0</v>
      </c>
      <c r="J16" s="13"/>
      <c r="K16" s="14">
        <v>7640</v>
      </c>
    </row>
    <row r="17" spans="1:11" ht="21.5" customHeight="1">
      <c r="A17" s="83" t="s">
        <v>84</v>
      </c>
      <c r="D17" s="101"/>
      <c r="E17" s="79">
        <v>2968848</v>
      </c>
      <c r="F17" s="80"/>
      <c r="G17" s="79">
        <v>2822921</v>
      </c>
      <c r="H17" s="41"/>
      <c r="I17" s="79">
        <v>281231</v>
      </c>
      <c r="J17" s="80"/>
      <c r="K17" s="79">
        <v>321621</v>
      </c>
    </row>
    <row r="18" spans="1:11" ht="21.5" customHeight="1">
      <c r="A18" s="43" t="s">
        <v>85</v>
      </c>
      <c r="B18" s="43"/>
      <c r="D18" s="101"/>
      <c r="E18" s="82">
        <f>SUM(E10:E17)</f>
        <v>576168248</v>
      </c>
      <c r="F18" s="41"/>
      <c r="G18" s="82">
        <f>SUM(G10:G17)</f>
        <v>586339691</v>
      </c>
      <c r="H18" s="41"/>
      <c r="I18" s="82">
        <f>SUM(I10:I17)</f>
        <v>42916727</v>
      </c>
      <c r="J18" s="41"/>
      <c r="K18" s="82">
        <f>SUM(K10:K17)</f>
        <v>39205478</v>
      </c>
    </row>
    <row r="19" spans="1:11" ht="21.5" customHeight="1">
      <c r="A19" s="43"/>
      <c r="B19" s="43"/>
      <c r="D19" s="101"/>
      <c r="E19" s="79"/>
      <c r="F19" s="80"/>
      <c r="G19" s="79"/>
      <c r="H19" s="41"/>
      <c r="I19" s="79"/>
      <c r="J19" s="80"/>
      <c r="K19" s="79"/>
    </row>
    <row r="20" spans="1:11" ht="21.5" customHeight="1">
      <c r="A20" s="48" t="s">
        <v>86</v>
      </c>
      <c r="B20" s="48"/>
      <c r="D20" s="101"/>
      <c r="E20" s="79"/>
      <c r="F20" s="80"/>
      <c r="G20" s="79"/>
      <c r="H20" s="41"/>
      <c r="I20" s="79"/>
      <c r="J20" s="80"/>
      <c r="K20" s="79"/>
    </row>
    <row r="21" spans="1:11" ht="21.5" customHeight="1">
      <c r="A21" s="83" t="s">
        <v>87</v>
      </c>
      <c r="C21" s="38" t="s">
        <v>311</v>
      </c>
      <c r="D21" s="101"/>
      <c r="E21" s="79">
        <v>474469357</v>
      </c>
      <c r="F21" s="80"/>
      <c r="G21" s="79">
        <v>495704209</v>
      </c>
      <c r="H21" s="41"/>
      <c r="I21" s="79">
        <v>19390036</v>
      </c>
      <c r="J21" s="80"/>
      <c r="K21" s="79">
        <v>21612299</v>
      </c>
    </row>
    <row r="22" spans="1:11" ht="21.5" customHeight="1">
      <c r="A22" s="83" t="s">
        <v>88</v>
      </c>
      <c r="C22" s="38">
        <v>27</v>
      </c>
      <c r="D22" s="101"/>
      <c r="E22" s="79">
        <v>17980606</v>
      </c>
      <c r="F22" s="80"/>
      <c r="G22" s="79">
        <v>17685037</v>
      </c>
      <c r="H22" s="41"/>
      <c r="I22" s="79">
        <v>847230</v>
      </c>
      <c r="J22" s="80"/>
      <c r="K22" s="79">
        <v>1068772</v>
      </c>
    </row>
    <row r="23" spans="1:11" ht="21.5" customHeight="1">
      <c r="A23" s="83" t="s">
        <v>89</v>
      </c>
      <c r="C23" s="38">
        <v>27</v>
      </c>
      <c r="D23" s="101"/>
      <c r="E23" s="79">
        <v>32605812</v>
      </c>
      <c r="F23" s="80"/>
      <c r="G23" s="79">
        <v>32749258</v>
      </c>
      <c r="H23" s="41"/>
      <c r="I23" s="79">
        <v>2672254</v>
      </c>
      <c r="J23" s="80"/>
      <c r="K23" s="79">
        <v>2396953</v>
      </c>
    </row>
    <row r="24" spans="1:11" ht="21.5" customHeight="1">
      <c r="A24" s="83" t="s">
        <v>361</v>
      </c>
      <c r="D24" s="101"/>
      <c r="E24" s="79"/>
      <c r="F24" s="80"/>
      <c r="G24" s="79"/>
      <c r="H24" s="41"/>
      <c r="I24" s="79"/>
      <c r="J24" s="80"/>
      <c r="K24" s="79"/>
    </row>
    <row r="25" spans="1:11" ht="21.5" customHeight="1">
      <c r="A25" s="83" t="s">
        <v>338</v>
      </c>
      <c r="C25" s="38">
        <v>8</v>
      </c>
      <c r="D25" s="101"/>
      <c r="E25" s="79">
        <v>865477</v>
      </c>
      <c r="F25" s="80"/>
      <c r="G25" s="79">
        <v>-2362457</v>
      </c>
      <c r="H25" s="41"/>
      <c r="I25" s="104">
        <v>0</v>
      </c>
      <c r="J25" s="80"/>
      <c r="K25" s="104">
        <v>0</v>
      </c>
    </row>
    <row r="26" spans="1:11" ht="21.5" customHeight="1">
      <c r="A26" s="83" t="s">
        <v>196</v>
      </c>
      <c r="D26" s="101"/>
      <c r="E26" s="14">
        <v>0</v>
      </c>
      <c r="F26" s="80"/>
      <c r="G26" s="79">
        <v>2624654</v>
      </c>
      <c r="H26" s="41"/>
      <c r="I26" s="14">
        <v>0</v>
      </c>
      <c r="J26" s="80"/>
      <c r="K26" s="14">
        <v>61787</v>
      </c>
    </row>
    <row r="27" spans="1:11" ht="21.5" customHeight="1">
      <c r="A27" s="83" t="s">
        <v>229</v>
      </c>
      <c r="D27" s="101"/>
      <c r="E27" s="14">
        <v>0</v>
      </c>
      <c r="F27" s="80"/>
      <c r="G27" s="79">
        <v>90767</v>
      </c>
      <c r="H27" s="41"/>
      <c r="I27" s="14">
        <v>0</v>
      </c>
      <c r="J27" s="80"/>
      <c r="K27" s="14">
        <v>0</v>
      </c>
    </row>
    <row r="28" spans="1:11" ht="21.5" customHeight="1">
      <c r="A28" s="83" t="s">
        <v>362</v>
      </c>
      <c r="D28" s="101"/>
      <c r="E28" s="14">
        <v>0</v>
      </c>
      <c r="F28" s="80"/>
      <c r="G28" s="14">
        <v>0</v>
      </c>
      <c r="H28" s="41"/>
      <c r="I28" s="14">
        <v>1899787</v>
      </c>
      <c r="J28" s="80"/>
      <c r="K28" s="14">
        <v>0</v>
      </c>
    </row>
    <row r="29" spans="1:11" ht="21.5" customHeight="1">
      <c r="A29" s="83" t="s">
        <v>90</v>
      </c>
      <c r="C29" s="38">
        <v>15</v>
      </c>
      <c r="D29" s="101"/>
      <c r="E29" s="14">
        <v>3117942</v>
      </c>
      <c r="F29" s="81"/>
      <c r="G29" s="14">
        <v>3148571</v>
      </c>
      <c r="H29" s="13"/>
      <c r="I29" s="13">
        <v>32532</v>
      </c>
      <c r="J29" s="13"/>
      <c r="K29" s="13">
        <v>25386</v>
      </c>
    </row>
    <row r="30" spans="1:11" ht="21.5" customHeight="1">
      <c r="A30" s="83" t="s">
        <v>91</v>
      </c>
      <c r="D30" s="101"/>
      <c r="E30" s="103">
        <v>20971083</v>
      </c>
      <c r="F30" s="80"/>
      <c r="G30" s="103">
        <v>21426456</v>
      </c>
      <c r="H30" s="41"/>
      <c r="I30" s="103">
        <v>6623167</v>
      </c>
      <c r="J30" s="80"/>
      <c r="K30" s="103">
        <v>5764687</v>
      </c>
    </row>
    <row r="31" spans="1:11" ht="21.5" customHeight="1">
      <c r="A31" s="43" t="s">
        <v>92</v>
      </c>
      <c r="B31" s="43"/>
      <c r="D31" s="101"/>
      <c r="E31" s="84">
        <f>SUM(E21:E30)</f>
        <v>550010277</v>
      </c>
      <c r="F31" s="41"/>
      <c r="G31" s="84">
        <f>SUM(G21:G30)</f>
        <v>571066495</v>
      </c>
      <c r="H31" s="41"/>
      <c r="I31" s="84">
        <f>SUM(I21:I30)</f>
        <v>31465006</v>
      </c>
      <c r="J31" s="41"/>
      <c r="K31" s="84">
        <f>SUM(K21:K30)</f>
        <v>30929884</v>
      </c>
    </row>
    <row r="32" spans="1:11" ht="6.75" customHeight="1">
      <c r="A32" s="43"/>
      <c r="B32" s="43"/>
      <c r="D32" s="101"/>
      <c r="E32" s="41"/>
      <c r="F32" s="41"/>
      <c r="G32" s="41"/>
      <c r="H32" s="41"/>
      <c r="I32" s="41"/>
      <c r="J32" s="41"/>
      <c r="K32" s="41"/>
    </row>
    <row r="33" spans="1:11" ht="21.5" customHeight="1">
      <c r="A33" s="83" t="s">
        <v>93</v>
      </c>
      <c r="C33" s="95"/>
    </row>
    <row r="34" spans="1:11" ht="21.5" customHeight="1">
      <c r="A34" s="83" t="s">
        <v>94</v>
      </c>
      <c r="C34" s="38" t="s">
        <v>312</v>
      </c>
      <c r="D34" s="101"/>
      <c r="E34" s="165">
        <v>11120671</v>
      </c>
      <c r="F34" s="80"/>
      <c r="G34" s="165">
        <v>12698902</v>
      </c>
      <c r="H34" s="80"/>
      <c r="I34" s="103">
        <v>0</v>
      </c>
      <c r="J34" s="104"/>
      <c r="K34" s="103">
        <v>0</v>
      </c>
    </row>
    <row r="35" spans="1:11" ht="21.5" customHeight="1">
      <c r="A35" s="43" t="s">
        <v>316</v>
      </c>
      <c r="B35" s="43"/>
      <c r="D35" s="101"/>
      <c r="E35" s="85">
        <f>SUM(E18-E31)+E34</f>
        <v>37278642</v>
      </c>
      <c r="F35" s="41"/>
      <c r="G35" s="85">
        <f>SUM(G18-G31)+G34</f>
        <v>27972098</v>
      </c>
      <c r="H35" s="41"/>
      <c r="I35" s="85">
        <f>SUM(I18-I31)+I34</f>
        <v>11451721</v>
      </c>
      <c r="J35" s="41"/>
      <c r="K35" s="85">
        <f>SUM(K18-K31)+K34</f>
        <v>8275594</v>
      </c>
    </row>
    <row r="36" spans="1:11" ht="21.5" customHeight="1">
      <c r="A36" s="83" t="s">
        <v>95</v>
      </c>
      <c r="C36" s="38">
        <v>28</v>
      </c>
      <c r="D36" s="101"/>
      <c r="E36" s="166">
        <v>8634527</v>
      </c>
      <c r="F36" s="80"/>
      <c r="G36" s="166">
        <v>5672645</v>
      </c>
      <c r="H36" s="41"/>
      <c r="I36" s="166">
        <v>-1322387</v>
      </c>
      <c r="J36" s="80"/>
      <c r="K36" s="166">
        <v>-978623</v>
      </c>
    </row>
    <row r="37" spans="1:11" ht="21.5" customHeight="1" thickBot="1">
      <c r="A37" s="43" t="s">
        <v>317</v>
      </c>
      <c r="B37" s="43"/>
      <c r="D37" s="101"/>
      <c r="E37" s="33">
        <f>E35-E36</f>
        <v>28644115</v>
      </c>
      <c r="F37" s="41"/>
      <c r="G37" s="33">
        <f>G35-G36</f>
        <v>22299453</v>
      </c>
      <c r="H37" s="85"/>
      <c r="I37" s="33">
        <f>I35-I36</f>
        <v>12774108</v>
      </c>
      <c r="J37" s="41"/>
      <c r="K37" s="33">
        <f>K35-K36</f>
        <v>9254217</v>
      </c>
    </row>
    <row r="38" spans="1:11" ht="18" customHeight="1" thickTop="1">
      <c r="A38" s="43"/>
      <c r="B38" s="43"/>
      <c r="D38" s="101"/>
      <c r="E38" s="85"/>
      <c r="F38" s="41"/>
      <c r="G38" s="85"/>
      <c r="H38" s="41"/>
      <c r="I38" s="85"/>
      <c r="J38" s="41"/>
      <c r="K38" s="85"/>
    </row>
    <row r="39" spans="1:11" ht="19.5" customHeight="1">
      <c r="A39" s="42" t="s">
        <v>0</v>
      </c>
      <c r="B39" s="42"/>
      <c r="C39" s="42"/>
      <c r="D39" s="42"/>
      <c r="E39" s="43"/>
      <c r="F39" s="43"/>
      <c r="G39" s="43"/>
    </row>
    <row r="40" spans="1:11" ht="19.5" customHeight="1">
      <c r="A40" s="42" t="s">
        <v>1</v>
      </c>
      <c r="B40" s="42"/>
      <c r="C40" s="42"/>
      <c r="D40" s="42"/>
      <c r="E40" s="43"/>
      <c r="F40" s="43"/>
      <c r="G40" s="43"/>
    </row>
    <row r="41" spans="1:11" ht="19.5" customHeight="1">
      <c r="A41" s="46" t="s">
        <v>77</v>
      </c>
      <c r="B41" s="75"/>
      <c r="C41" s="76"/>
      <c r="D41" s="77"/>
    </row>
    <row r="42" spans="1:11" ht="19.5" customHeight="1">
      <c r="E42" s="5"/>
      <c r="F42" s="5"/>
      <c r="G42" s="5"/>
      <c r="H42" s="5"/>
      <c r="I42" s="207" t="s">
        <v>3</v>
      </c>
      <c r="J42" s="207"/>
      <c r="K42" s="207"/>
    </row>
    <row r="43" spans="1:11" ht="19.5" customHeight="1">
      <c r="A43" s="78"/>
      <c r="B43" s="78"/>
      <c r="E43" s="197" t="s">
        <v>4</v>
      </c>
      <c r="F43" s="197"/>
      <c r="G43" s="197"/>
      <c r="H43" s="18"/>
      <c r="I43" s="197" t="s">
        <v>5</v>
      </c>
      <c r="J43" s="197"/>
      <c r="K43" s="197"/>
    </row>
    <row r="44" spans="1:11" ht="19.5" customHeight="1">
      <c r="E44" s="198" t="s">
        <v>6</v>
      </c>
      <c r="F44" s="198"/>
      <c r="G44" s="198"/>
      <c r="H44" s="121"/>
      <c r="I44" s="198" t="s">
        <v>7</v>
      </c>
      <c r="J44" s="198"/>
      <c r="K44" s="198"/>
    </row>
    <row r="45" spans="1:11" ht="21.5" customHeight="1">
      <c r="E45" s="206" t="s">
        <v>78</v>
      </c>
      <c r="F45" s="206"/>
      <c r="G45" s="206"/>
      <c r="H45" s="10"/>
      <c r="I45" s="206" t="s">
        <v>78</v>
      </c>
      <c r="J45" s="206"/>
      <c r="K45" s="206"/>
    </row>
    <row r="46" spans="1:11" ht="21.5" customHeight="1">
      <c r="A46" s="43"/>
      <c r="B46" s="43"/>
      <c r="C46" s="38" t="s">
        <v>10</v>
      </c>
      <c r="D46" s="101"/>
      <c r="E46" s="32">
        <v>2025</v>
      </c>
      <c r="F46" s="12"/>
      <c r="G46" s="32">
        <v>2024</v>
      </c>
      <c r="H46" s="12"/>
      <c r="I46" s="32">
        <v>2025</v>
      </c>
      <c r="J46" s="12"/>
      <c r="K46" s="32">
        <v>2024</v>
      </c>
    </row>
    <row r="47" spans="1:11" ht="21.5" customHeight="1">
      <c r="A47" s="7" t="s">
        <v>318</v>
      </c>
      <c r="D47" s="101"/>
      <c r="E47" s="79"/>
      <c r="F47" s="80"/>
      <c r="G47" s="79"/>
      <c r="H47" s="80"/>
      <c r="I47" s="79"/>
      <c r="J47" s="80"/>
      <c r="K47" s="79"/>
    </row>
    <row r="48" spans="1:11" ht="21.5" customHeight="1">
      <c r="A48" s="83" t="s">
        <v>270</v>
      </c>
      <c r="B48" s="83" t="s">
        <v>350</v>
      </c>
      <c r="D48" s="101"/>
      <c r="E48" s="79">
        <v>25197488</v>
      </c>
      <c r="F48" s="80"/>
      <c r="G48" s="79">
        <v>19558133</v>
      </c>
      <c r="H48" s="80"/>
      <c r="I48" s="167">
        <v>12774108</v>
      </c>
      <c r="J48" s="80"/>
      <c r="K48" s="167">
        <v>9254217</v>
      </c>
    </row>
    <row r="49" spans="1:11" ht="21.5" customHeight="1">
      <c r="A49" s="83" t="s">
        <v>232</v>
      </c>
      <c r="D49" s="101"/>
      <c r="E49" s="166">
        <v>3446627</v>
      </c>
      <c r="F49" s="80"/>
      <c r="G49" s="166">
        <v>2741320</v>
      </c>
      <c r="H49" s="41"/>
      <c r="I49" s="168">
        <v>0</v>
      </c>
      <c r="J49" s="80"/>
      <c r="K49" s="168">
        <v>0</v>
      </c>
    </row>
    <row r="50" spans="1:11" ht="21.5" customHeight="1" thickBot="1">
      <c r="A50" s="43" t="s">
        <v>317</v>
      </c>
      <c r="B50" s="43"/>
      <c r="D50" s="101"/>
      <c r="E50" s="34">
        <f>SUM(E48:E49)</f>
        <v>28644115</v>
      </c>
      <c r="F50" s="41"/>
      <c r="G50" s="34">
        <f>SUM(G48:G49)</f>
        <v>22299453</v>
      </c>
      <c r="H50" s="41"/>
      <c r="I50" s="34">
        <f>SUM(I48:I49)</f>
        <v>12774108</v>
      </c>
      <c r="J50" s="41"/>
      <c r="K50" s="34">
        <f>SUM(K48:K49)</f>
        <v>9254217</v>
      </c>
    </row>
    <row r="51" spans="1:11" ht="14.5" thickTop="1">
      <c r="A51" s="43"/>
      <c r="B51" s="43"/>
      <c r="D51" s="101"/>
      <c r="E51" s="80"/>
      <c r="F51" s="80"/>
      <c r="G51" s="80"/>
      <c r="H51" s="41"/>
      <c r="I51" s="80"/>
      <c r="J51" s="80"/>
      <c r="K51" s="80"/>
    </row>
    <row r="52" spans="1:11" ht="21" customHeight="1">
      <c r="A52" s="43" t="s">
        <v>319</v>
      </c>
      <c r="B52" s="43"/>
      <c r="D52" s="101"/>
      <c r="E52" s="80"/>
      <c r="F52" s="80"/>
      <c r="G52" s="80"/>
      <c r="H52" s="41"/>
      <c r="I52" s="80"/>
      <c r="J52" s="80"/>
      <c r="K52" s="80"/>
    </row>
    <row r="53" spans="1:11" ht="19.5" customHeight="1" thickBot="1">
      <c r="A53" s="43" t="s">
        <v>233</v>
      </c>
      <c r="B53" s="43"/>
      <c r="C53" s="38">
        <v>29</v>
      </c>
      <c r="D53" s="101"/>
      <c r="E53" s="35">
        <v>3.12</v>
      </c>
      <c r="F53" s="45"/>
      <c r="G53" s="35">
        <v>2.39</v>
      </c>
      <c r="H53" s="45"/>
      <c r="I53" s="35">
        <v>1.42</v>
      </c>
      <c r="J53" s="45"/>
      <c r="K53" s="35">
        <v>0.99</v>
      </c>
    </row>
    <row r="54" spans="1:11" ht="19.5" customHeight="1" thickTop="1">
      <c r="D54" s="101"/>
      <c r="E54" s="45"/>
      <c r="F54" s="45"/>
      <c r="G54" s="45"/>
      <c r="H54" s="45"/>
      <c r="I54" s="45"/>
      <c r="J54" s="45"/>
      <c r="K54" s="45"/>
    </row>
    <row r="55" spans="1:11" ht="20.25" customHeight="1">
      <c r="A55" s="42" t="s">
        <v>0</v>
      </c>
      <c r="B55" s="42"/>
      <c r="C55" s="42"/>
      <c r="D55" s="42"/>
      <c r="E55" s="42"/>
      <c r="F55" s="42"/>
      <c r="G55" s="42"/>
    </row>
    <row r="56" spans="1:11" ht="20.25" customHeight="1">
      <c r="A56" s="42" t="s">
        <v>1</v>
      </c>
      <c r="B56" s="42"/>
      <c r="C56" s="42"/>
      <c r="D56" s="42"/>
      <c r="E56" s="42"/>
      <c r="F56" s="42"/>
      <c r="G56" s="42"/>
    </row>
    <row r="57" spans="1:11" ht="20.25" customHeight="1">
      <c r="A57" s="89" t="s">
        <v>96</v>
      </c>
      <c r="B57" s="75"/>
      <c r="C57" s="90"/>
      <c r="D57" s="77"/>
      <c r="E57" s="77"/>
      <c r="F57" s="77"/>
      <c r="G57" s="77"/>
    </row>
    <row r="58" spans="1:11" ht="19.5" customHeight="1">
      <c r="E58" s="5"/>
      <c r="F58" s="5"/>
      <c r="G58" s="5"/>
      <c r="H58" s="5"/>
      <c r="I58" s="207" t="s">
        <v>3</v>
      </c>
      <c r="J58" s="207"/>
      <c r="K58" s="207"/>
    </row>
    <row r="59" spans="1:11" ht="19.5" customHeight="1">
      <c r="A59" s="78"/>
      <c r="B59" s="78"/>
      <c r="E59" s="197" t="s">
        <v>4</v>
      </c>
      <c r="F59" s="197"/>
      <c r="G59" s="197"/>
      <c r="H59" s="18"/>
      <c r="I59" s="197" t="s">
        <v>5</v>
      </c>
      <c r="J59" s="197"/>
      <c r="K59" s="197"/>
    </row>
    <row r="60" spans="1:11" ht="19.5" customHeight="1">
      <c r="E60" s="198" t="s">
        <v>6</v>
      </c>
      <c r="F60" s="198"/>
      <c r="G60" s="198"/>
      <c r="H60" s="121"/>
      <c r="I60" s="198" t="s">
        <v>7</v>
      </c>
      <c r="J60" s="198"/>
      <c r="K60" s="198"/>
    </row>
    <row r="61" spans="1:11" ht="21.5" customHeight="1">
      <c r="E61" s="206" t="s">
        <v>78</v>
      </c>
      <c r="F61" s="206"/>
      <c r="G61" s="206"/>
      <c r="H61" s="10"/>
      <c r="I61" s="206" t="s">
        <v>78</v>
      </c>
      <c r="J61" s="206"/>
      <c r="K61" s="206"/>
    </row>
    <row r="62" spans="1:11" ht="21.5" customHeight="1">
      <c r="A62" s="43"/>
      <c r="B62" s="43"/>
      <c r="C62" s="38" t="s">
        <v>10</v>
      </c>
      <c r="D62" s="101"/>
      <c r="E62" s="32">
        <v>2025</v>
      </c>
      <c r="F62" s="12"/>
      <c r="G62" s="32">
        <v>2024</v>
      </c>
      <c r="H62" s="12"/>
      <c r="I62" s="32">
        <v>2025</v>
      </c>
      <c r="J62" s="12"/>
      <c r="K62" s="32">
        <v>2024</v>
      </c>
    </row>
    <row r="63" spans="1:11" ht="3" customHeight="1">
      <c r="A63" s="43"/>
      <c r="B63" s="43"/>
      <c r="E63" s="11"/>
      <c r="F63" s="12"/>
      <c r="G63" s="11"/>
      <c r="H63" s="12"/>
      <c r="I63" s="11"/>
      <c r="J63" s="12"/>
      <c r="K63" s="11"/>
    </row>
    <row r="64" spans="1:11" ht="21.5" customHeight="1">
      <c r="A64" s="43" t="s">
        <v>317</v>
      </c>
      <c r="D64" s="101"/>
      <c r="E64" s="40">
        <f>E37</f>
        <v>28644115</v>
      </c>
      <c r="F64" s="40"/>
      <c r="G64" s="40">
        <f>G37</f>
        <v>22299453</v>
      </c>
      <c r="H64" s="40"/>
      <c r="I64" s="40">
        <f t="shared" ref="I64:K64" si="0">I37</f>
        <v>12774108</v>
      </c>
      <c r="J64" s="40"/>
      <c r="K64" s="40">
        <f t="shared" si="0"/>
        <v>9254217</v>
      </c>
    </row>
    <row r="65" spans="1:11" ht="2.75" customHeight="1">
      <c r="D65" s="101"/>
      <c r="E65" s="104"/>
      <c r="F65" s="104"/>
      <c r="G65" s="104"/>
      <c r="H65" s="104"/>
      <c r="I65" s="104"/>
      <c r="J65" s="104"/>
      <c r="K65" s="104"/>
    </row>
    <row r="66" spans="1:11" ht="21.5" customHeight="1">
      <c r="A66" s="43" t="s">
        <v>271</v>
      </c>
      <c r="D66" s="101"/>
      <c r="E66" s="104"/>
      <c r="F66" s="104"/>
      <c r="G66" s="104"/>
      <c r="H66" s="104"/>
      <c r="I66" s="104"/>
      <c r="J66" s="104"/>
      <c r="K66" s="104"/>
    </row>
    <row r="67" spans="1:11" ht="21.5" customHeight="1">
      <c r="A67" s="48" t="s">
        <v>97</v>
      </c>
      <c r="D67" s="101"/>
      <c r="E67" s="104"/>
      <c r="F67" s="104"/>
      <c r="G67" s="104"/>
      <c r="H67" s="104"/>
      <c r="I67" s="104"/>
      <c r="J67" s="104"/>
      <c r="K67" s="104"/>
    </row>
    <row r="68" spans="1:11" ht="21.5" customHeight="1">
      <c r="A68" s="48" t="s">
        <v>98</v>
      </c>
      <c r="D68" s="101"/>
      <c r="E68" s="104"/>
      <c r="F68" s="104"/>
      <c r="G68" s="104"/>
      <c r="H68" s="104"/>
      <c r="I68" s="104"/>
      <c r="J68" s="104"/>
      <c r="K68" s="104"/>
    </row>
    <row r="69" spans="1:11" ht="22.25" customHeight="1">
      <c r="A69" s="95" t="s">
        <v>99</v>
      </c>
      <c r="D69" s="101"/>
      <c r="E69" s="5">
        <v>-153188</v>
      </c>
      <c r="F69" s="122"/>
      <c r="G69" s="5">
        <v>-12045790</v>
      </c>
      <c r="H69" s="122"/>
      <c r="I69" s="122">
        <v>0</v>
      </c>
      <c r="J69" s="122"/>
      <c r="K69" s="122">
        <v>0</v>
      </c>
    </row>
    <row r="70" spans="1:11" ht="22.25" customHeight="1">
      <c r="A70" s="95" t="s">
        <v>320</v>
      </c>
      <c r="D70" s="101"/>
      <c r="E70" s="19">
        <v>-1671302</v>
      </c>
      <c r="F70" s="81"/>
      <c r="G70" s="19">
        <v>-346119</v>
      </c>
      <c r="H70" s="81"/>
      <c r="I70" s="122">
        <v>-65434</v>
      </c>
      <c r="J70" s="81"/>
      <c r="K70" s="122">
        <v>-3587</v>
      </c>
    </row>
    <row r="71" spans="1:11" ht="21.5" customHeight="1">
      <c r="A71" s="83" t="s">
        <v>252</v>
      </c>
      <c r="D71" s="101"/>
      <c r="F71" s="102"/>
      <c r="H71" s="102"/>
      <c r="I71" s="102"/>
      <c r="J71" s="102"/>
      <c r="K71" s="102"/>
    </row>
    <row r="72" spans="1:11" ht="21.5" customHeight="1">
      <c r="A72" s="83" t="s">
        <v>248</v>
      </c>
      <c r="D72" s="101"/>
      <c r="F72" s="102"/>
      <c r="H72" s="102"/>
      <c r="I72" s="102"/>
      <c r="J72" s="102"/>
      <c r="K72" s="102"/>
    </row>
    <row r="73" spans="1:11" ht="21.5" customHeight="1">
      <c r="A73" s="83" t="s">
        <v>203</v>
      </c>
      <c r="C73" s="38" t="s">
        <v>312</v>
      </c>
      <c r="D73" s="101"/>
      <c r="E73" s="19">
        <v>-2771630</v>
      </c>
      <c r="F73" s="81"/>
      <c r="G73" s="19">
        <v>-2502102</v>
      </c>
      <c r="H73" s="81"/>
      <c r="I73" s="19">
        <v>0</v>
      </c>
      <c r="J73" s="81"/>
      <c r="K73" s="19">
        <v>0</v>
      </c>
    </row>
    <row r="74" spans="1:11" ht="21.5" customHeight="1">
      <c r="A74" s="83" t="s">
        <v>190</v>
      </c>
      <c r="D74" s="101"/>
      <c r="I74" s="122"/>
      <c r="K74" s="122"/>
    </row>
    <row r="75" spans="1:11" ht="21.5" customHeight="1">
      <c r="A75" s="83" t="s">
        <v>192</v>
      </c>
      <c r="C75" s="38">
        <v>28</v>
      </c>
      <c r="D75" s="101"/>
      <c r="E75" s="36">
        <v>250818</v>
      </c>
      <c r="G75" s="36">
        <v>-96599</v>
      </c>
      <c r="I75" s="123">
        <v>13087</v>
      </c>
      <c r="K75" s="123">
        <v>717</v>
      </c>
    </row>
    <row r="76" spans="1:11" ht="21.5" customHeight="1">
      <c r="A76" s="43" t="s">
        <v>100</v>
      </c>
      <c r="D76" s="101"/>
      <c r="E76" s="5"/>
      <c r="G76" s="5"/>
      <c r="I76" s="169"/>
      <c r="K76" s="169"/>
    </row>
    <row r="77" spans="1:11" ht="21.5" customHeight="1">
      <c r="A77" s="43" t="s">
        <v>98</v>
      </c>
      <c r="B77" s="95"/>
      <c r="D77" s="101"/>
      <c r="E77" s="39">
        <f>SUM(E69:E75)</f>
        <v>-4345302</v>
      </c>
      <c r="F77" s="104"/>
      <c r="G77" s="39">
        <f>SUM(G69:G75)</f>
        <v>-14990610</v>
      </c>
      <c r="H77" s="104"/>
      <c r="I77" s="39">
        <f>SUM(I69:I75)</f>
        <v>-52347</v>
      </c>
      <c r="J77" s="104"/>
      <c r="K77" s="39">
        <f>SUM(K69:K75)</f>
        <v>-2870</v>
      </c>
    </row>
    <row r="78" spans="1:11" ht="6.65" customHeight="1">
      <c r="A78" s="43"/>
      <c r="B78" s="95"/>
      <c r="D78" s="101"/>
      <c r="E78" s="40"/>
      <c r="F78" s="104"/>
      <c r="G78" s="40"/>
      <c r="H78" s="104"/>
      <c r="I78" s="40"/>
      <c r="J78" s="104"/>
      <c r="K78" s="40"/>
    </row>
    <row r="79" spans="1:11" ht="21.5" customHeight="1">
      <c r="A79" s="48" t="s">
        <v>101</v>
      </c>
      <c r="D79" s="101"/>
    </row>
    <row r="80" spans="1:11" ht="21.5" customHeight="1">
      <c r="A80" s="48" t="s">
        <v>98</v>
      </c>
      <c r="D80" s="101"/>
      <c r="E80" s="104"/>
      <c r="F80" s="104"/>
      <c r="G80" s="104"/>
      <c r="H80" s="104"/>
      <c r="I80" s="104"/>
      <c r="J80" s="104"/>
      <c r="K80" s="104"/>
    </row>
    <row r="81" spans="1:11" ht="21.5" customHeight="1">
      <c r="A81" s="83" t="s">
        <v>363</v>
      </c>
      <c r="B81" s="43"/>
      <c r="D81" s="101"/>
      <c r="E81" s="81"/>
      <c r="F81" s="81"/>
      <c r="G81" s="81"/>
      <c r="H81" s="81"/>
      <c r="I81" s="81"/>
      <c r="J81" s="81"/>
      <c r="K81" s="81"/>
    </row>
    <row r="82" spans="1:11" ht="21.5" customHeight="1">
      <c r="A82" s="83" t="s">
        <v>364</v>
      </c>
      <c r="D82" s="101"/>
      <c r="E82" s="81"/>
      <c r="F82" s="81"/>
      <c r="G82" s="81"/>
      <c r="H82" s="81"/>
      <c r="I82" s="81"/>
      <c r="J82" s="81"/>
      <c r="K82" s="81"/>
    </row>
    <row r="83" spans="1:11" ht="21.5" customHeight="1">
      <c r="A83" s="83" t="s">
        <v>234</v>
      </c>
      <c r="C83" s="38">
        <v>31</v>
      </c>
      <c r="D83" s="101"/>
      <c r="E83" s="81">
        <v>-838197</v>
      </c>
      <c r="F83" s="81"/>
      <c r="G83" s="81">
        <v>2575002</v>
      </c>
      <c r="H83" s="81"/>
      <c r="I83" s="19">
        <v>-98000</v>
      </c>
      <c r="J83" s="81"/>
      <c r="K83" s="19">
        <v>-72000</v>
      </c>
    </row>
    <row r="84" spans="1:11" ht="21.5" customHeight="1">
      <c r="A84" s="83" t="s">
        <v>327</v>
      </c>
      <c r="C84" s="38">
        <v>14</v>
      </c>
      <c r="D84" s="101"/>
      <c r="E84" s="122">
        <v>131266</v>
      </c>
      <c r="F84" s="80"/>
      <c r="G84" s="122">
        <v>4960770</v>
      </c>
      <c r="H84" s="80"/>
      <c r="I84" s="122">
        <v>0</v>
      </c>
      <c r="J84" s="80"/>
      <c r="K84" s="122">
        <v>142925</v>
      </c>
    </row>
    <row r="85" spans="1:11" ht="21.5" customHeight="1">
      <c r="A85" s="83" t="s">
        <v>197</v>
      </c>
      <c r="B85" s="43"/>
      <c r="D85" s="101"/>
      <c r="E85" s="81"/>
      <c r="F85" s="81"/>
      <c r="G85" s="81"/>
      <c r="H85" s="81"/>
      <c r="I85" s="19"/>
      <c r="J85" s="81"/>
      <c r="K85" s="19"/>
    </row>
    <row r="86" spans="1:11" ht="21.5" customHeight="1">
      <c r="A86" s="83" t="s">
        <v>235</v>
      </c>
      <c r="C86" s="38">
        <v>20</v>
      </c>
      <c r="D86" s="101"/>
      <c r="E86" s="79">
        <v>-529714</v>
      </c>
      <c r="F86" s="80"/>
      <c r="G86" s="79">
        <v>796871</v>
      </c>
      <c r="H86" s="80"/>
      <c r="I86" s="122">
        <v>-133295</v>
      </c>
      <c r="J86" s="104"/>
      <c r="K86" s="122">
        <v>469395</v>
      </c>
    </row>
    <row r="87" spans="1:11" ht="21.5" customHeight="1">
      <c r="A87" s="83" t="s">
        <v>343</v>
      </c>
      <c r="D87" s="101"/>
      <c r="E87" s="122"/>
      <c r="F87" s="80"/>
      <c r="G87" s="122"/>
      <c r="H87" s="80"/>
      <c r="I87" s="122"/>
      <c r="J87" s="80"/>
      <c r="K87" s="122"/>
    </row>
    <row r="88" spans="1:11" ht="21.5" customHeight="1">
      <c r="A88" s="83" t="s">
        <v>344</v>
      </c>
      <c r="D88" s="101"/>
      <c r="E88" s="122"/>
      <c r="F88" s="80"/>
      <c r="G88" s="122"/>
      <c r="H88" s="80"/>
      <c r="I88" s="122"/>
      <c r="J88" s="80"/>
      <c r="K88" s="122"/>
    </row>
    <row r="89" spans="1:11" ht="21.5" customHeight="1">
      <c r="A89" s="83" t="s">
        <v>203</v>
      </c>
      <c r="C89" s="38" t="s">
        <v>312</v>
      </c>
      <c r="D89" s="101"/>
      <c r="E89" s="122">
        <v>-322175</v>
      </c>
      <c r="F89" s="80"/>
      <c r="G89" s="122">
        <v>368169</v>
      </c>
      <c r="H89" s="80"/>
      <c r="I89" s="122">
        <v>0</v>
      </c>
      <c r="J89" s="80"/>
      <c r="K89" s="122">
        <v>0</v>
      </c>
    </row>
    <row r="90" spans="1:11" ht="21.5" customHeight="1">
      <c r="A90" s="83" t="s">
        <v>191</v>
      </c>
      <c r="B90" s="43"/>
      <c r="C90" s="95"/>
      <c r="D90" s="101"/>
      <c r="E90" s="79"/>
      <c r="F90" s="80"/>
      <c r="G90" s="79"/>
      <c r="H90" s="80"/>
      <c r="J90" s="80"/>
    </row>
    <row r="91" spans="1:11" ht="21.5" customHeight="1">
      <c r="A91" s="83" t="s">
        <v>192</v>
      </c>
      <c r="B91" s="43"/>
      <c r="C91" s="38">
        <v>28</v>
      </c>
      <c r="D91" s="101"/>
      <c r="E91" s="166">
        <v>186826</v>
      </c>
      <c r="F91" s="79"/>
      <c r="G91" s="166">
        <v>-1088275</v>
      </c>
      <c r="H91" s="79"/>
      <c r="I91" s="123">
        <v>46259</v>
      </c>
      <c r="J91" s="79"/>
      <c r="K91" s="123">
        <v>-108064</v>
      </c>
    </row>
    <row r="92" spans="1:11" ht="21.5" customHeight="1">
      <c r="A92" s="43" t="s">
        <v>102</v>
      </c>
      <c r="B92" s="43"/>
      <c r="D92" s="101"/>
      <c r="E92" s="79"/>
      <c r="F92" s="79"/>
      <c r="G92" s="79"/>
      <c r="H92" s="79"/>
      <c r="I92" s="79"/>
      <c r="J92" s="79"/>
      <c r="K92" s="79"/>
    </row>
    <row r="93" spans="1:11" ht="21.5" customHeight="1">
      <c r="A93" s="43" t="s">
        <v>98</v>
      </c>
      <c r="B93" s="43"/>
      <c r="D93" s="101"/>
      <c r="E93" s="39">
        <f>SUM(E83:E91)</f>
        <v>-1371994</v>
      </c>
      <c r="F93" s="104"/>
      <c r="G93" s="39">
        <f>SUM(G83:G91)</f>
        <v>7612537</v>
      </c>
      <c r="H93" s="104"/>
      <c r="I93" s="39">
        <f>SUM(I83:I91)</f>
        <v>-185036</v>
      </c>
      <c r="J93" s="104"/>
      <c r="K93" s="39">
        <f>SUM(K83:K91)</f>
        <v>432256</v>
      </c>
    </row>
    <row r="94" spans="1:11" ht="21.5" customHeight="1">
      <c r="A94" s="43" t="s">
        <v>199</v>
      </c>
      <c r="B94" s="43"/>
      <c r="D94" s="101"/>
      <c r="F94" s="80"/>
      <c r="H94" s="104"/>
      <c r="I94" s="104"/>
      <c r="J94" s="104"/>
      <c r="K94" s="104"/>
    </row>
    <row r="95" spans="1:11" ht="21.5" customHeight="1">
      <c r="A95" s="43" t="s">
        <v>200</v>
      </c>
      <c r="B95" s="43"/>
      <c r="D95" s="101"/>
      <c r="E95" s="39">
        <f>E93+E77</f>
        <v>-5717296</v>
      </c>
      <c r="F95" s="41"/>
      <c r="G95" s="39">
        <f>G93+G77</f>
        <v>-7378073</v>
      </c>
      <c r="H95" s="40"/>
      <c r="I95" s="39">
        <f>I93+I77</f>
        <v>-237383</v>
      </c>
      <c r="J95" s="40"/>
      <c r="K95" s="39">
        <f>K93+K77</f>
        <v>429386</v>
      </c>
    </row>
    <row r="96" spans="1:11" ht="21.5" customHeight="1" thickBot="1">
      <c r="A96" s="43" t="s">
        <v>103</v>
      </c>
      <c r="D96" s="101"/>
      <c r="E96" s="91">
        <f>SUM(E95,E64)</f>
        <v>22926819</v>
      </c>
      <c r="F96" s="41"/>
      <c r="G96" s="91">
        <f>SUM(G95,G64)</f>
        <v>14921380</v>
      </c>
      <c r="H96" s="40"/>
      <c r="I96" s="91">
        <f>SUM(I95,I64)</f>
        <v>12536725</v>
      </c>
      <c r="J96" s="40"/>
      <c r="K96" s="91">
        <f>SUM(K95,K64)</f>
        <v>9683603</v>
      </c>
    </row>
    <row r="97" spans="1:11" ht="20.25" customHeight="1" thickTop="1"/>
    <row r="98" spans="1:11" ht="20.25" customHeight="1">
      <c r="A98" s="42" t="s">
        <v>0</v>
      </c>
      <c r="B98" s="42"/>
      <c r="C98" s="42"/>
      <c r="D98" s="42"/>
      <c r="E98" s="42"/>
      <c r="F98" s="42"/>
      <c r="G98" s="42"/>
    </row>
    <row r="99" spans="1:11" ht="20.25" customHeight="1">
      <c r="A99" s="42" t="s">
        <v>1</v>
      </c>
      <c r="B99" s="42"/>
      <c r="C99" s="42"/>
      <c r="D99" s="42"/>
      <c r="E99" s="42"/>
      <c r="F99" s="42"/>
      <c r="G99" s="42"/>
    </row>
    <row r="100" spans="1:11" ht="20.25" customHeight="1">
      <c r="A100" s="89" t="s">
        <v>96</v>
      </c>
      <c r="B100" s="75"/>
      <c r="C100" s="90"/>
      <c r="D100" s="77"/>
      <c r="E100" s="77"/>
      <c r="F100" s="77"/>
      <c r="G100" s="77"/>
    </row>
    <row r="101" spans="1:11" ht="19.5" customHeight="1">
      <c r="E101" s="5"/>
      <c r="F101" s="5"/>
      <c r="G101" s="5"/>
      <c r="H101" s="5"/>
      <c r="I101" s="207" t="s">
        <v>3</v>
      </c>
      <c r="J101" s="207"/>
      <c r="K101" s="207"/>
    </row>
    <row r="102" spans="1:11" ht="19.5" customHeight="1">
      <c r="A102" s="78"/>
      <c r="B102" s="78"/>
      <c r="E102" s="197" t="s">
        <v>4</v>
      </c>
      <c r="F102" s="197"/>
      <c r="G102" s="197"/>
      <c r="H102" s="18"/>
      <c r="I102" s="197" t="s">
        <v>5</v>
      </c>
      <c r="J102" s="197"/>
      <c r="K102" s="197"/>
    </row>
    <row r="103" spans="1:11" ht="19.5" customHeight="1">
      <c r="E103" s="198" t="s">
        <v>6</v>
      </c>
      <c r="F103" s="198"/>
      <c r="G103" s="198"/>
      <c r="H103" s="121"/>
      <c r="I103" s="198" t="s">
        <v>7</v>
      </c>
      <c r="J103" s="198"/>
      <c r="K103" s="198"/>
    </row>
    <row r="104" spans="1:11" ht="21.5" customHeight="1">
      <c r="E104" s="206" t="s">
        <v>78</v>
      </c>
      <c r="F104" s="206"/>
      <c r="G104" s="206"/>
      <c r="H104" s="10"/>
      <c r="I104" s="206" t="s">
        <v>78</v>
      </c>
      <c r="J104" s="206"/>
      <c r="K104" s="206"/>
    </row>
    <row r="105" spans="1:11" ht="21.5" customHeight="1">
      <c r="A105" s="43"/>
      <c r="B105" s="43"/>
      <c r="D105" s="101"/>
      <c r="E105" s="32">
        <v>2025</v>
      </c>
      <c r="F105" s="12"/>
      <c r="G105" s="32">
        <v>2024</v>
      </c>
      <c r="H105" s="12"/>
      <c r="I105" s="32">
        <v>2025</v>
      </c>
      <c r="J105" s="12"/>
      <c r="K105" s="32">
        <v>2024</v>
      </c>
    </row>
    <row r="106" spans="1:11" ht="4.25" customHeight="1">
      <c r="A106" s="95"/>
      <c r="B106" s="95"/>
      <c r="C106" s="95"/>
    </row>
    <row r="107" spans="1:11" ht="21.5" customHeight="1">
      <c r="A107" s="43" t="s">
        <v>321</v>
      </c>
      <c r="B107" s="43"/>
      <c r="D107" s="101"/>
      <c r="E107" s="40"/>
      <c r="F107" s="41"/>
      <c r="G107" s="40"/>
      <c r="H107" s="41"/>
      <c r="I107" s="40"/>
      <c r="J107" s="41"/>
      <c r="K107" s="40"/>
    </row>
    <row r="108" spans="1:11" ht="21.5" customHeight="1">
      <c r="A108" s="83" t="s">
        <v>351</v>
      </c>
      <c r="D108" s="101"/>
      <c r="E108" s="185">
        <v>19405934</v>
      </c>
      <c r="F108" s="104"/>
      <c r="G108" s="185">
        <v>11254746</v>
      </c>
      <c r="H108" s="104"/>
      <c r="I108" s="104">
        <v>12536725</v>
      </c>
      <c r="J108" s="104"/>
      <c r="K108" s="104">
        <v>9683603</v>
      </c>
    </row>
    <row r="109" spans="1:11" ht="21.5" customHeight="1">
      <c r="A109" s="83" t="s">
        <v>232</v>
      </c>
      <c r="C109" s="83"/>
      <c r="D109" s="83"/>
      <c r="E109" s="143">
        <v>3520885</v>
      </c>
      <c r="F109" s="83"/>
      <c r="G109" s="143">
        <v>3666634</v>
      </c>
      <c r="H109" s="83"/>
      <c r="I109" s="123">
        <v>0</v>
      </c>
      <c r="J109" s="83"/>
      <c r="K109" s="123">
        <v>0</v>
      </c>
    </row>
    <row r="110" spans="1:11" ht="21.5" customHeight="1" thickBot="1">
      <c r="A110" s="43" t="s">
        <v>103</v>
      </c>
      <c r="D110" s="101"/>
      <c r="E110" s="91">
        <f>SUM(E108:E109)</f>
        <v>22926819</v>
      </c>
      <c r="F110" s="41"/>
      <c r="G110" s="91">
        <f>SUM(G108:G109)</f>
        <v>14921380</v>
      </c>
      <c r="H110" s="41"/>
      <c r="I110" s="91">
        <f>SUM(I108:I109)</f>
        <v>12536725</v>
      </c>
      <c r="J110" s="41"/>
      <c r="K110" s="91">
        <f>SUM(K108:K109)</f>
        <v>9683603</v>
      </c>
    </row>
    <row r="111" spans="1:11" ht="20.25" customHeight="1" thickTop="1"/>
  </sheetData>
  <mergeCells count="29">
    <mergeCell ref="I4:K4"/>
    <mergeCell ref="I58:K58"/>
    <mergeCell ref="I42:K42"/>
    <mergeCell ref="I5:K5"/>
    <mergeCell ref="I6:K6"/>
    <mergeCell ref="E5:G5"/>
    <mergeCell ref="E6:G6"/>
    <mergeCell ref="E59:G59"/>
    <mergeCell ref="E61:G61"/>
    <mergeCell ref="I61:K61"/>
    <mergeCell ref="I59:K59"/>
    <mergeCell ref="I60:K60"/>
    <mergeCell ref="E7:G7"/>
    <mergeCell ref="I7:K7"/>
    <mergeCell ref="E45:G45"/>
    <mergeCell ref="I45:K45"/>
    <mergeCell ref="E60:G60"/>
    <mergeCell ref="A16:B16"/>
    <mergeCell ref="I43:K43"/>
    <mergeCell ref="I44:K44"/>
    <mergeCell ref="E43:G43"/>
    <mergeCell ref="E44:G44"/>
    <mergeCell ref="E104:G104"/>
    <mergeCell ref="I104:K104"/>
    <mergeCell ref="I101:K101"/>
    <mergeCell ref="I102:K102"/>
    <mergeCell ref="I103:K103"/>
    <mergeCell ref="E102:G102"/>
    <mergeCell ref="E103:G103"/>
  </mergeCells>
  <pageMargins left="0.7" right="0.7" top="0.48" bottom="0.5" header="0.5" footer="0.5"/>
  <pageSetup paperSize="9" scale="81" firstPageNumber="10" fitToHeight="3" orientation="portrait" useFirstPageNumber="1" r:id="rId1"/>
  <headerFooter>
    <oddFooter>&amp;L The accompanying notes are an integral part of these financial statements.
&amp;C&amp;P</oddFooter>
  </headerFooter>
  <rowBreaks count="3" manualBreakCount="3">
    <brk id="38" max="10" man="1"/>
    <brk id="54" max="10" man="1"/>
    <brk id="97" max="10" man="1"/>
  </rowBreaks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DF622-5FC6-4C77-BD8F-E6E3A4BDF2D2}">
  <sheetPr>
    <pageSetUpPr fitToPage="1"/>
  </sheetPr>
  <dimension ref="A1:AK42"/>
  <sheetViews>
    <sheetView zoomScaleNormal="100" zoomScaleSheetLayoutView="100" workbookViewId="0"/>
  </sheetViews>
  <sheetFormatPr defaultColWidth="9.36328125" defaultRowHeight="14" customHeight="1"/>
  <cols>
    <col min="1" max="1" width="47.08984375" style="95" customWidth="1"/>
    <col min="2" max="2" width="5.453125" style="95" customWidth="1"/>
    <col min="3" max="3" width="13" style="95" customWidth="1"/>
    <col min="4" max="4" width="1" style="95" customWidth="1"/>
    <col min="5" max="5" width="12.6328125" style="95" customWidth="1"/>
    <col min="6" max="6" width="1" style="95" customWidth="1"/>
    <col min="7" max="7" width="17.36328125" style="95" customWidth="1"/>
    <col min="8" max="8" width="1" style="95" customWidth="1"/>
    <col min="9" max="9" width="14.54296875" style="95" customWidth="1"/>
    <col min="10" max="10" width="1" style="95" customWidth="1"/>
    <col min="11" max="11" width="11.6328125" style="95" customWidth="1"/>
    <col min="12" max="12" width="1.08984375" style="95" customWidth="1"/>
    <col min="13" max="13" width="11.08984375" style="95" bestFit="1" customWidth="1"/>
    <col min="14" max="14" width="1" style="95" customWidth="1"/>
    <col min="15" max="15" width="14" style="95" customWidth="1"/>
    <col min="16" max="16" width="1" style="95" customWidth="1"/>
    <col min="17" max="17" width="14" style="95" customWidth="1"/>
    <col min="18" max="18" width="1" style="95" customWidth="1"/>
    <col min="19" max="19" width="12.6328125" style="95" customWidth="1"/>
    <col min="20" max="20" width="1.36328125" style="95" customWidth="1"/>
    <col min="21" max="21" width="12.6328125" style="95" customWidth="1"/>
    <col min="22" max="22" width="1" style="95" customWidth="1"/>
    <col min="23" max="23" width="12.6328125" style="95" customWidth="1"/>
    <col min="24" max="24" width="1" style="95" customWidth="1"/>
    <col min="25" max="25" width="12.6328125" style="95" customWidth="1"/>
    <col min="26" max="26" width="1" style="95" customWidth="1"/>
    <col min="27" max="27" width="18.36328125" style="95" customWidth="1"/>
    <col min="28" max="28" width="1" style="95" customWidth="1"/>
    <col min="29" max="29" width="12.6328125" style="95" customWidth="1"/>
    <col min="30" max="30" width="1" style="95" customWidth="1"/>
    <col min="31" max="31" width="15.6328125" style="95" customWidth="1"/>
    <col min="32" max="32" width="1" style="95" customWidth="1"/>
    <col min="33" max="33" width="18.36328125" style="95" customWidth="1"/>
    <col min="34" max="34" width="1" style="95" customWidth="1"/>
    <col min="35" max="35" width="12.6328125" style="95" customWidth="1"/>
    <col min="36" max="36" width="1" style="95" customWidth="1"/>
    <col min="37" max="37" width="13.54296875" style="95" customWidth="1"/>
    <col min="38" max="16384" width="9.36328125" style="95"/>
  </cols>
  <sheetData>
    <row r="1" spans="1:37" ht="20" customHeight="1">
      <c r="A1" s="7" t="s">
        <v>104</v>
      </c>
      <c r="B1" s="7"/>
      <c r="C1" s="141"/>
      <c r="D1" s="141"/>
    </row>
    <row r="2" spans="1:37" ht="20" customHeight="1">
      <c r="A2" s="7" t="s">
        <v>105</v>
      </c>
      <c r="B2" s="7"/>
    </row>
    <row r="3" spans="1:37" ht="20" customHeight="1">
      <c r="A3" s="7" t="s">
        <v>106</v>
      </c>
      <c r="B3" s="7"/>
      <c r="C3" s="141"/>
      <c r="D3" s="141"/>
      <c r="M3" s="141"/>
      <c r="O3" s="141"/>
      <c r="P3" s="141"/>
      <c r="Q3" s="141"/>
      <c r="R3" s="141"/>
      <c r="W3" s="141"/>
      <c r="X3" s="141"/>
      <c r="Y3" s="141"/>
      <c r="Z3" s="141"/>
      <c r="AA3" s="141"/>
      <c r="AB3" s="141"/>
      <c r="AC3" s="141"/>
    </row>
    <row r="4" spans="1:37" ht="20" customHeight="1">
      <c r="A4" s="94"/>
      <c r="B4" s="94"/>
      <c r="AK4" s="93" t="s">
        <v>3</v>
      </c>
    </row>
    <row r="5" spans="1:37" ht="20" customHeight="1">
      <c r="C5" s="209" t="s">
        <v>107</v>
      </c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</row>
    <row r="6" spans="1:37" ht="20" customHeight="1">
      <c r="C6" s="94"/>
      <c r="D6" s="94"/>
      <c r="E6" s="94"/>
      <c r="F6" s="94"/>
      <c r="G6" s="96"/>
      <c r="H6" s="94"/>
      <c r="I6" s="94"/>
      <c r="J6" s="94"/>
      <c r="K6" s="94"/>
      <c r="L6" s="94"/>
      <c r="M6" s="210" t="s">
        <v>67</v>
      </c>
      <c r="N6" s="210"/>
      <c r="O6" s="210"/>
      <c r="P6" s="210"/>
      <c r="Q6" s="210"/>
      <c r="R6" s="94"/>
      <c r="W6" s="210" t="s">
        <v>72</v>
      </c>
      <c r="X6" s="210"/>
      <c r="Y6" s="210"/>
      <c r="Z6" s="210"/>
      <c r="AA6" s="210"/>
      <c r="AB6" s="210"/>
      <c r="AC6" s="210"/>
      <c r="AD6" s="210"/>
      <c r="AE6" s="210"/>
      <c r="AF6" s="94"/>
      <c r="AG6" s="94"/>
      <c r="AI6" s="94"/>
      <c r="AK6" s="94"/>
    </row>
    <row r="7" spans="1:37" ht="20" customHeight="1">
      <c r="C7" s="94"/>
      <c r="D7" s="94"/>
      <c r="E7" s="94"/>
      <c r="F7" s="94"/>
      <c r="G7" s="96" t="s">
        <v>282</v>
      </c>
      <c r="H7" s="94"/>
      <c r="I7" s="96" t="s">
        <v>261</v>
      </c>
      <c r="J7" s="94"/>
      <c r="K7" s="94"/>
      <c r="L7" s="94"/>
      <c r="M7" s="94"/>
      <c r="N7" s="94"/>
      <c r="O7" s="94"/>
      <c r="P7" s="94"/>
      <c r="Q7" s="94"/>
      <c r="R7" s="94"/>
      <c r="W7" s="96"/>
      <c r="X7" s="96"/>
      <c r="Y7" s="96"/>
      <c r="Z7" s="96"/>
      <c r="AA7" s="96"/>
      <c r="AB7" s="96"/>
      <c r="AC7" s="96"/>
      <c r="AD7" s="96"/>
      <c r="AE7" s="96"/>
      <c r="AF7" s="94"/>
      <c r="AG7" s="94"/>
      <c r="AI7" s="94"/>
      <c r="AK7" s="94"/>
    </row>
    <row r="8" spans="1:37" ht="20" customHeight="1">
      <c r="E8" s="96"/>
      <c r="F8" s="96"/>
      <c r="G8" s="96" t="s">
        <v>283</v>
      </c>
      <c r="H8" s="96"/>
      <c r="I8" s="96" t="s">
        <v>260</v>
      </c>
      <c r="J8" s="96"/>
      <c r="K8" s="96"/>
      <c r="L8" s="96"/>
      <c r="M8" s="96"/>
      <c r="N8" s="96"/>
      <c r="W8" s="96"/>
      <c r="Y8" s="96"/>
      <c r="Z8" s="96"/>
      <c r="AA8" s="96"/>
      <c r="AB8" s="96"/>
      <c r="AC8" s="96"/>
      <c r="AE8" s="96" t="s">
        <v>108</v>
      </c>
      <c r="AG8" s="96" t="s">
        <v>214</v>
      </c>
      <c r="AI8" s="96"/>
    </row>
    <row r="9" spans="1:37" ht="20" customHeight="1">
      <c r="C9" s="96" t="s">
        <v>109</v>
      </c>
      <c r="D9" s="96"/>
      <c r="E9" s="96" t="s">
        <v>110</v>
      </c>
      <c r="F9" s="96"/>
      <c r="G9" s="96" t="s">
        <v>284</v>
      </c>
      <c r="H9" s="96"/>
      <c r="I9" s="96" t="s">
        <v>262</v>
      </c>
      <c r="J9" s="96"/>
      <c r="L9" s="96"/>
      <c r="N9" s="96"/>
      <c r="O9" s="96" t="s">
        <v>119</v>
      </c>
      <c r="Q9" s="96"/>
      <c r="U9" s="96" t="s">
        <v>112</v>
      </c>
      <c r="W9" s="96"/>
      <c r="X9" s="96"/>
      <c r="Y9" s="96"/>
      <c r="Z9" s="96"/>
      <c r="AA9" s="96"/>
      <c r="AB9" s="96"/>
      <c r="AC9" s="96"/>
      <c r="AD9" s="96"/>
      <c r="AE9" s="96" t="s">
        <v>272</v>
      </c>
      <c r="AG9" s="96" t="s">
        <v>215</v>
      </c>
      <c r="AI9" s="96" t="s">
        <v>113</v>
      </c>
      <c r="AK9" s="96" t="s">
        <v>236</v>
      </c>
    </row>
    <row r="10" spans="1:37" ht="20" customHeight="1">
      <c r="C10" s="96" t="s">
        <v>114</v>
      </c>
      <c r="D10" s="96"/>
      <c r="E10" s="96" t="s">
        <v>115</v>
      </c>
      <c r="F10" s="96"/>
      <c r="G10" s="96" t="s">
        <v>285</v>
      </c>
      <c r="H10" s="96"/>
      <c r="I10" s="96" t="s">
        <v>263</v>
      </c>
      <c r="J10" s="96"/>
      <c r="K10" s="96" t="s">
        <v>116</v>
      </c>
      <c r="L10" s="96"/>
      <c r="M10" s="96" t="s">
        <v>118</v>
      </c>
      <c r="N10" s="96"/>
      <c r="O10" s="96" t="s">
        <v>123</v>
      </c>
      <c r="Q10" s="96"/>
      <c r="S10" s="96" t="s">
        <v>119</v>
      </c>
      <c r="T10" s="96"/>
      <c r="U10" s="96" t="s">
        <v>120</v>
      </c>
      <c r="W10" s="96" t="s">
        <v>253</v>
      </c>
      <c r="X10" s="96"/>
      <c r="Y10" s="96" t="s">
        <v>254</v>
      </c>
      <c r="Z10" s="96"/>
      <c r="AA10" s="96" t="s">
        <v>256</v>
      </c>
      <c r="AB10" s="96"/>
      <c r="AC10" s="96" t="s">
        <v>257</v>
      </c>
      <c r="AD10" s="96"/>
      <c r="AE10" s="96" t="s">
        <v>273</v>
      </c>
      <c r="AF10" s="96"/>
      <c r="AG10" s="96" t="s">
        <v>216</v>
      </c>
      <c r="AI10" s="96" t="s">
        <v>121</v>
      </c>
      <c r="AK10" s="96" t="s">
        <v>237</v>
      </c>
    </row>
    <row r="11" spans="1:37" ht="20" customHeight="1">
      <c r="B11" s="38" t="s">
        <v>10</v>
      </c>
      <c r="C11" s="98" t="s">
        <v>122</v>
      </c>
      <c r="D11" s="96"/>
      <c r="E11" s="98" t="s">
        <v>123</v>
      </c>
      <c r="F11" s="96"/>
      <c r="G11" s="98" t="s">
        <v>286</v>
      </c>
      <c r="H11" s="96"/>
      <c r="I11" s="98" t="s">
        <v>117</v>
      </c>
      <c r="J11" s="96"/>
      <c r="K11" s="98" t="s">
        <v>124</v>
      </c>
      <c r="L11" s="96"/>
      <c r="M11" s="98" t="s">
        <v>125</v>
      </c>
      <c r="N11" s="96"/>
      <c r="O11" s="98" t="s">
        <v>287</v>
      </c>
      <c r="Q11" s="98" t="s">
        <v>111</v>
      </c>
      <c r="S11" s="98" t="s">
        <v>123</v>
      </c>
      <c r="T11" s="96"/>
      <c r="U11" s="98" t="s">
        <v>128</v>
      </c>
      <c r="W11" s="98" t="s">
        <v>125</v>
      </c>
      <c r="X11" s="96"/>
      <c r="Y11" s="98" t="s">
        <v>255</v>
      </c>
      <c r="Z11" s="96"/>
      <c r="AA11" s="98" t="s">
        <v>125</v>
      </c>
      <c r="AB11" s="96"/>
      <c r="AC11" s="98" t="s">
        <v>125</v>
      </c>
      <c r="AD11" s="96"/>
      <c r="AE11" s="98" t="s">
        <v>127</v>
      </c>
      <c r="AF11" s="96"/>
      <c r="AG11" s="98" t="s">
        <v>217</v>
      </c>
      <c r="AI11" s="98" t="s">
        <v>129</v>
      </c>
      <c r="AK11" s="98" t="s">
        <v>130</v>
      </c>
    </row>
    <row r="12" spans="1:37" ht="20" customHeight="1"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I12" s="38"/>
      <c r="AK12" s="38"/>
    </row>
    <row r="13" spans="1:37" ht="20" customHeight="1">
      <c r="A13" s="7" t="s">
        <v>218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U13" s="8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</row>
    <row r="14" spans="1:37" ht="20" customHeight="1">
      <c r="A14" s="7" t="s">
        <v>219</v>
      </c>
      <c r="B14" s="7"/>
      <c r="C14" s="18">
        <v>8413569</v>
      </c>
      <c r="D14" s="18"/>
      <c r="E14" s="18">
        <v>56004025</v>
      </c>
      <c r="F14" s="18"/>
      <c r="G14" s="18">
        <v>5212858</v>
      </c>
      <c r="H14" s="18"/>
      <c r="I14" s="18">
        <v>-9917</v>
      </c>
      <c r="J14" s="18"/>
      <c r="K14" s="18">
        <v>3621945</v>
      </c>
      <c r="L14" s="18"/>
      <c r="M14" s="18">
        <v>929166</v>
      </c>
      <c r="N14" s="18"/>
      <c r="O14" s="18">
        <v>3666565</v>
      </c>
      <c r="P14" s="18"/>
      <c r="Q14" s="18">
        <v>120649885</v>
      </c>
      <c r="R14" s="18"/>
      <c r="S14" s="18">
        <v>-8287164</v>
      </c>
      <c r="T14" s="18"/>
      <c r="U14" s="18">
        <v>26932000</v>
      </c>
      <c r="V14" s="5"/>
      <c r="W14" s="18">
        <v>-34940547</v>
      </c>
      <c r="X14" s="18"/>
      <c r="Y14" s="18">
        <v>1561306</v>
      </c>
      <c r="Z14" s="18"/>
      <c r="AA14" s="119">
        <v>2344176</v>
      </c>
      <c r="AB14" s="18"/>
      <c r="AC14" s="18">
        <v>55278117</v>
      </c>
      <c r="AD14" s="18"/>
      <c r="AE14" s="18">
        <f>SUM(W14:AC14)</f>
        <v>24243052</v>
      </c>
      <c r="AF14" s="18"/>
      <c r="AG14" s="119">
        <v>241375984</v>
      </c>
      <c r="AH14" s="18"/>
      <c r="AI14" s="18">
        <v>45616861</v>
      </c>
      <c r="AJ14" s="18"/>
      <c r="AK14" s="18">
        <f>SUM(AG14:AI14)</f>
        <v>286992845</v>
      </c>
    </row>
    <row r="15" spans="1:37" ht="20" customHeight="1">
      <c r="A15" s="7" t="s">
        <v>131</v>
      </c>
      <c r="B15" s="7"/>
      <c r="C15" s="99"/>
      <c r="D15" s="41"/>
      <c r="E15" s="99"/>
      <c r="F15" s="41"/>
      <c r="G15" s="99"/>
      <c r="H15" s="41"/>
      <c r="I15" s="99"/>
      <c r="J15" s="41"/>
      <c r="K15" s="7"/>
      <c r="L15" s="41"/>
      <c r="M15" s="99"/>
      <c r="N15" s="41"/>
      <c r="O15" s="99"/>
      <c r="P15" s="41"/>
      <c r="Q15" s="99"/>
      <c r="R15" s="41"/>
      <c r="U15" s="7"/>
      <c r="W15" s="99"/>
      <c r="X15" s="99"/>
      <c r="Y15" s="99"/>
      <c r="Z15" s="41"/>
      <c r="AA15" s="41"/>
      <c r="AB15" s="41"/>
      <c r="AC15" s="88"/>
      <c r="AD15" s="41"/>
      <c r="AE15" s="88"/>
      <c r="AF15" s="41"/>
      <c r="AG15" s="88"/>
      <c r="AH15" s="7"/>
      <c r="AI15" s="88"/>
      <c r="AJ15" s="7"/>
      <c r="AK15" s="88"/>
    </row>
    <row r="16" spans="1:37" ht="20" customHeight="1">
      <c r="A16" s="100" t="s">
        <v>132</v>
      </c>
      <c r="B16" s="100"/>
      <c r="C16" s="99"/>
      <c r="D16" s="41"/>
      <c r="E16" s="99"/>
      <c r="F16" s="41"/>
      <c r="G16" s="99"/>
      <c r="H16" s="41"/>
      <c r="I16" s="99"/>
      <c r="J16" s="41"/>
      <c r="K16" s="7"/>
      <c r="L16" s="41"/>
      <c r="M16" s="99"/>
      <c r="N16" s="41"/>
      <c r="O16" s="99"/>
      <c r="P16" s="41"/>
      <c r="Q16" s="99"/>
      <c r="R16" s="41"/>
      <c r="U16" s="7"/>
      <c r="W16" s="99"/>
      <c r="X16" s="99"/>
      <c r="Y16" s="99"/>
      <c r="Z16" s="41"/>
      <c r="AA16" s="41"/>
      <c r="AB16" s="41"/>
      <c r="AC16" s="88"/>
      <c r="AD16" s="41"/>
      <c r="AE16" s="88"/>
      <c r="AF16" s="41"/>
      <c r="AG16" s="88"/>
      <c r="AH16" s="7"/>
      <c r="AI16" s="88"/>
      <c r="AJ16" s="7"/>
      <c r="AK16" s="88"/>
    </row>
    <row r="17" spans="1:37" ht="20" customHeight="1">
      <c r="A17" s="95" t="s">
        <v>133</v>
      </c>
      <c r="B17" s="97"/>
      <c r="C17" s="129">
        <v>0</v>
      </c>
      <c r="D17" s="81"/>
      <c r="E17" s="129">
        <v>0</v>
      </c>
      <c r="F17" s="81"/>
      <c r="G17" s="129">
        <v>0</v>
      </c>
      <c r="H17" s="26"/>
      <c r="I17" s="129">
        <v>0</v>
      </c>
      <c r="J17" s="26"/>
      <c r="K17" s="129">
        <v>0</v>
      </c>
      <c r="L17" s="26"/>
      <c r="M17" s="129">
        <v>0</v>
      </c>
      <c r="N17" s="26"/>
      <c r="O17" s="129">
        <v>0</v>
      </c>
      <c r="Q17" s="129">
        <v>-3481354</v>
      </c>
      <c r="S17" s="129">
        <v>0</v>
      </c>
      <c r="T17" s="129"/>
      <c r="U17" s="142">
        <v>0</v>
      </c>
      <c r="V17" s="101"/>
      <c r="W17" s="129">
        <v>0</v>
      </c>
      <c r="X17" s="80"/>
      <c r="Y17" s="129">
        <v>0</v>
      </c>
      <c r="Z17" s="80"/>
      <c r="AA17" s="129">
        <v>0</v>
      </c>
      <c r="AB17" s="80"/>
      <c r="AC17" s="129">
        <v>0</v>
      </c>
      <c r="AE17" s="142">
        <v>0</v>
      </c>
      <c r="AF17" s="170"/>
      <c r="AG17" s="176">
        <f>SUM(AE17,C17:U17)</f>
        <v>-3481354</v>
      </c>
      <c r="AH17" s="101"/>
      <c r="AI17" s="129">
        <v>-1214321</v>
      </c>
      <c r="AJ17" s="101"/>
      <c r="AK17" s="142">
        <f>SUM(AG17:AI17)</f>
        <v>-4695675</v>
      </c>
    </row>
    <row r="18" spans="1:37" ht="20" customHeight="1">
      <c r="A18" s="95" t="s">
        <v>134</v>
      </c>
      <c r="B18" s="38">
        <v>22</v>
      </c>
      <c r="C18" s="189">
        <v>0</v>
      </c>
      <c r="D18" s="81"/>
      <c r="E18" s="189">
        <v>0</v>
      </c>
      <c r="F18" s="81"/>
      <c r="G18" s="189">
        <v>0</v>
      </c>
      <c r="H18" s="26"/>
      <c r="I18" s="189">
        <v>0</v>
      </c>
      <c r="J18" s="26"/>
      <c r="K18" s="189">
        <v>0</v>
      </c>
      <c r="L18" s="26"/>
      <c r="M18" s="189">
        <v>0</v>
      </c>
      <c r="N18" s="26"/>
      <c r="O18" s="189">
        <v>0</v>
      </c>
      <c r="Q18" s="189">
        <v>1746</v>
      </c>
      <c r="S18" s="189">
        <v>-2912</v>
      </c>
      <c r="T18" s="129"/>
      <c r="U18" s="143">
        <v>0</v>
      </c>
      <c r="V18" s="101"/>
      <c r="W18" s="189">
        <v>0</v>
      </c>
      <c r="X18" s="80"/>
      <c r="Y18" s="189">
        <v>0</v>
      </c>
      <c r="Z18" s="80"/>
      <c r="AA18" s="189">
        <v>0</v>
      </c>
      <c r="AB18" s="80"/>
      <c r="AC18" s="189">
        <v>0</v>
      </c>
      <c r="AE18" s="143">
        <v>0</v>
      </c>
      <c r="AF18" s="170"/>
      <c r="AG18" s="190">
        <f>SUM(AE18,C18:U18)</f>
        <v>-1166</v>
      </c>
      <c r="AH18" s="101"/>
      <c r="AI18" s="189">
        <v>2730</v>
      </c>
      <c r="AJ18" s="101"/>
      <c r="AK18" s="143">
        <f>SUM(AG18:AI18)</f>
        <v>1564</v>
      </c>
    </row>
    <row r="19" spans="1:37" ht="20" customHeight="1">
      <c r="A19" s="100" t="s">
        <v>135</v>
      </c>
      <c r="B19" s="100"/>
      <c r="C19" s="105">
        <f>SUM(C17:C18)</f>
        <v>0</v>
      </c>
      <c r="D19" s="88"/>
      <c r="E19" s="105">
        <f>SUM(E17:E18)</f>
        <v>0</v>
      </c>
      <c r="F19" s="88"/>
      <c r="G19" s="105">
        <f>SUM(G17:G18)</f>
        <v>0</v>
      </c>
      <c r="H19" s="88"/>
      <c r="I19" s="105">
        <f>SUM(I17:I18)</f>
        <v>0</v>
      </c>
      <c r="J19" s="88"/>
      <c r="K19" s="105">
        <f>SUM(K17:K18)</f>
        <v>0</v>
      </c>
      <c r="L19" s="88"/>
      <c r="M19" s="105">
        <f>SUM(M17:M18)</f>
        <v>0</v>
      </c>
      <c r="N19" s="88"/>
      <c r="O19" s="105">
        <f>SUM(O17:O18)</f>
        <v>0</v>
      </c>
      <c r="P19" s="88"/>
      <c r="Q19" s="105">
        <f>SUM(Q17:Q18)</f>
        <v>-3479608</v>
      </c>
      <c r="R19" s="88"/>
      <c r="S19" s="105">
        <f>SUM(S17:S18)</f>
        <v>-2912</v>
      </c>
      <c r="T19" s="175"/>
      <c r="U19" s="105">
        <f>SUM(U17:U18)</f>
        <v>0</v>
      </c>
      <c r="V19" s="7"/>
      <c r="W19" s="105">
        <f>SUM(W17:W18)</f>
        <v>0</v>
      </c>
      <c r="X19" s="88"/>
      <c r="Y19" s="105">
        <f>SUM(Y17:Y18)</f>
        <v>0</v>
      </c>
      <c r="Z19" s="88"/>
      <c r="AA19" s="105">
        <f>SUM(AA17:AA18)</f>
        <v>0</v>
      </c>
      <c r="AB19" s="88"/>
      <c r="AC19" s="105">
        <f>SUM(AC17:AC18)</f>
        <v>0</v>
      </c>
      <c r="AD19" s="88"/>
      <c r="AE19" s="105">
        <f>SUM(AE17:AE18)</f>
        <v>0</v>
      </c>
      <c r="AF19" s="88"/>
      <c r="AG19" s="105">
        <f>SUM(AG17:AG18)</f>
        <v>-3482520</v>
      </c>
      <c r="AH19" s="86"/>
      <c r="AI19" s="105">
        <f>SUM(AI17:AI18)</f>
        <v>-1211591</v>
      </c>
      <c r="AJ19" s="86"/>
      <c r="AK19" s="105">
        <f>SUM(AK17:AK18)</f>
        <v>-4694111</v>
      </c>
    </row>
    <row r="20" spans="1:37" ht="20" customHeight="1">
      <c r="A20" s="100" t="s">
        <v>136</v>
      </c>
      <c r="C20" s="107"/>
      <c r="D20" s="88"/>
      <c r="E20" s="107"/>
      <c r="F20" s="88"/>
      <c r="G20" s="107"/>
      <c r="H20" s="88"/>
      <c r="I20" s="107"/>
      <c r="J20" s="88"/>
      <c r="K20" s="107"/>
      <c r="L20" s="88"/>
      <c r="M20" s="107"/>
      <c r="N20" s="88"/>
      <c r="O20" s="107"/>
      <c r="P20" s="88"/>
      <c r="Q20" s="107"/>
      <c r="R20" s="88"/>
      <c r="U20" s="37"/>
      <c r="W20" s="107"/>
      <c r="X20" s="107"/>
      <c r="Y20" s="107"/>
      <c r="Z20" s="88"/>
      <c r="AA20" s="88"/>
      <c r="AB20" s="88"/>
      <c r="AC20" s="107"/>
      <c r="AD20" s="88"/>
      <c r="AE20" s="107"/>
      <c r="AF20" s="88"/>
      <c r="AG20" s="107"/>
      <c r="AH20" s="86"/>
      <c r="AI20" s="107"/>
      <c r="AJ20" s="86"/>
      <c r="AK20" s="88"/>
    </row>
    <row r="21" spans="1:37" ht="20" customHeight="1">
      <c r="A21" s="100" t="s">
        <v>227</v>
      </c>
      <c r="B21" s="38"/>
      <c r="C21" s="107"/>
      <c r="D21" s="88"/>
      <c r="E21" s="107"/>
      <c r="F21" s="88"/>
      <c r="G21" s="107"/>
      <c r="H21" s="88"/>
      <c r="I21" s="107"/>
      <c r="J21" s="88"/>
      <c r="K21" s="107"/>
      <c r="L21" s="88"/>
      <c r="M21" s="107"/>
      <c r="N21" s="88"/>
      <c r="O21" s="107"/>
      <c r="P21" s="88"/>
      <c r="Q21" s="107"/>
      <c r="R21" s="88"/>
      <c r="U21" s="86"/>
      <c r="W21" s="107"/>
      <c r="X21" s="107"/>
      <c r="Y21" s="107"/>
      <c r="Z21" s="88"/>
      <c r="AA21" s="88"/>
      <c r="AB21" s="88"/>
      <c r="AC21" s="107"/>
      <c r="AD21" s="88"/>
      <c r="AE21" s="107"/>
      <c r="AF21" s="88"/>
      <c r="AG21" s="107"/>
      <c r="AH21" s="86"/>
      <c r="AI21" s="107"/>
      <c r="AJ21" s="86"/>
      <c r="AK21" s="88"/>
    </row>
    <row r="22" spans="1:37" ht="20" customHeight="1">
      <c r="A22" s="95" t="s">
        <v>137</v>
      </c>
      <c r="C22" s="26"/>
      <c r="D22" s="81"/>
      <c r="E22" s="26"/>
      <c r="F22" s="81"/>
      <c r="G22" s="26"/>
      <c r="H22" s="81"/>
      <c r="I22" s="26"/>
      <c r="J22" s="81"/>
      <c r="K22" s="26"/>
      <c r="L22" s="81"/>
      <c r="M22" s="26"/>
      <c r="N22" s="81"/>
      <c r="O22" s="26"/>
      <c r="P22" s="81"/>
      <c r="Q22" s="26"/>
      <c r="R22" s="81"/>
      <c r="U22" s="101"/>
      <c r="W22" s="26"/>
      <c r="X22" s="26"/>
      <c r="Y22" s="26"/>
      <c r="Z22" s="81"/>
      <c r="AA22" s="81"/>
      <c r="AB22" s="81"/>
      <c r="AC22" s="26"/>
      <c r="AD22" s="81"/>
      <c r="AE22" s="26"/>
      <c r="AF22" s="81"/>
      <c r="AG22" s="26"/>
      <c r="AH22" s="101"/>
      <c r="AI22" s="26"/>
      <c r="AJ22" s="101"/>
      <c r="AK22" s="81"/>
    </row>
    <row r="23" spans="1:37" ht="20" customHeight="1">
      <c r="A23" s="95" t="s">
        <v>138</v>
      </c>
      <c r="B23" s="38"/>
      <c r="C23" s="19">
        <v>0</v>
      </c>
      <c r="D23" s="81"/>
      <c r="E23" s="19">
        <v>0</v>
      </c>
      <c r="F23" s="81"/>
      <c r="G23" s="19">
        <v>-2357</v>
      </c>
      <c r="H23" s="81"/>
      <c r="I23" s="19">
        <v>0</v>
      </c>
      <c r="J23" s="81"/>
      <c r="K23" s="19">
        <v>0</v>
      </c>
      <c r="L23" s="81"/>
      <c r="M23" s="19">
        <v>0</v>
      </c>
      <c r="N23" s="81"/>
      <c r="O23" s="19">
        <v>0</v>
      </c>
      <c r="P23" s="81"/>
      <c r="Q23" s="19">
        <v>0</v>
      </c>
      <c r="R23" s="81"/>
      <c r="S23" s="19">
        <v>0</v>
      </c>
      <c r="T23" s="19"/>
      <c r="U23" s="19">
        <v>0</v>
      </c>
      <c r="W23" s="19">
        <v>-1594</v>
      </c>
      <c r="X23" s="26"/>
      <c r="Y23" s="19">
        <v>0</v>
      </c>
      <c r="Z23" s="81"/>
      <c r="AA23" s="19">
        <v>0</v>
      </c>
      <c r="AB23" s="81"/>
      <c r="AC23" s="19">
        <v>138</v>
      </c>
      <c r="AD23" s="81"/>
      <c r="AE23" s="19">
        <f>SUM(W23:AC23)</f>
        <v>-1456</v>
      </c>
      <c r="AF23" s="81"/>
      <c r="AG23" s="176">
        <f>SUM(AE23,C23:U23)</f>
        <v>-3813</v>
      </c>
      <c r="AH23" s="101"/>
      <c r="AI23" s="19">
        <v>-6376</v>
      </c>
      <c r="AJ23" s="101"/>
      <c r="AK23" s="19">
        <f>SUM(AG23:AI23)</f>
        <v>-10189</v>
      </c>
    </row>
    <row r="24" spans="1:37" ht="20" customHeight="1">
      <c r="A24" s="95" t="s">
        <v>238</v>
      </c>
      <c r="B24" s="97"/>
      <c r="C24" s="19">
        <v>0</v>
      </c>
      <c r="D24" s="81"/>
      <c r="E24" s="19">
        <v>0</v>
      </c>
      <c r="F24" s="81"/>
      <c r="G24" s="19">
        <v>-1140788</v>
      </c>
      <c r="H24" s="81"/>
      <c r="I24" s="19">
        <v>0</v>
      </c>
      <c r="J24" s="81"/>
      <c r="K24" s="19">
        <v>0</v>
      </c>
      <c r="L24" s="81"/>
      <c r="M24" s="19">
        <v>0</v>
      </c>
      <c r="N24" s="81"/>
      <c r="O24" s="19">
        <v>0</v>
      </c>
      <c r="P24" s="81"/>
      <c r="Q24" s="19">
        <v>0</v>
      </c>
      <c r="R24" s="81"/>
      <c r="S24" s="19">
        <v>0</v>
      </c>
      <c r="T24" s="19"/>
      <c r="U24" s="19">
        <v>0</v>
      </c>
      <c r="W24" s="19">
        <v>0</v>
      </c>
      <c r="X24" s="26"/>
      <c r="Y24" s="19">
        <v>0</v>
      </c>
      <c r="Z24" s="81"/>
      <c r="AA24" s="19">
        <v>0</v>
      </c>
      <c r="AB24" s="81"/>
      <c r="AC24" s="19">
        <v>0</v>
      </c>
      <c r="AD24" s="81"/>
      <c r="AE24" s="19">
        <f>SUM(W24:AC24)</f>
        <v>0</v>
      </c>
      <c r="AF24" s="81"/>
      <c r="AG24" s="176">
        <f>SUM(AE24,C24:U24)</f>
        <v>-1140788</v>
      </c>
      <c r="AH24" s="101"/>
      <c r="AI24" s="19">
        <v>0</v>
      </c>
      <c r="AJ24" s="101"/>
      <c r="AK24" s="19">
        <f t="shared" ref="AK24:AK27" si="0">SUM(AG24:AI24)</f>
        <v>-1140788</v>
      </c>
    </row>
    <row r="25" spans="1:37" ht="20" customHeight="1">
      <c r="A25" s="95" t="s">
        <v>139</v>
      </c>
      <c r="B25" s="97"/>
      <c r="C25" s="19">
        <v>0</v>
      </c>
      <c r="D25" s="81"/>
      <c r="E25" s="19">
        <v>0</v>
      </c>
      <c r="F25" s="81"/>
      <c r="G25" s="19">
        <v>0</v>
      </c>
      <c r="H25" s="81"/>
      <c r="I25" s="19">
        <v>0</v>
      </c>
      <c r="J25" s="81"/>
      <c r="K25" s="19">
        <v>0</v>
      </c>
      <c r="L25" s="81"/>
      <c r="M25" s="19">
        <v>0</v>
      </c>
      <c r="N25" s="81"/>
      <c r="O25" s="19">
        <v>0</v>
      </c>
      <c r="P25" s="81"/>
      <c r="Q25" s="19">
        <v>0</v>
      </c>
      <c r="R25" s="81"/>
      <c r="S25" s="19">
        <v>0</v>
      </c>
      <c r="T25" s="19"/>
      <c r="U25" s="19">
        <v>0</v>
      </c>
      <c r="W25" s="19">
        <v>0</v>
      </c>
      <c r="X25" s="26"/>
      <c r="Y25" s="19">
        <v>0</v>
      </c>
      <c r="Z25" s="81"/>
      <c r="AA25" s="19">
        <v>0</v>
      </c>
      <c r="AB25" s="81"/>
      <c r="AC25" s="19">
        <v>0</v>
      </c>
      <c r="AD25" s="81"/>
      <c r="AE25" s="19">
        <f>SUM(W25:AC25)</f>
        <v>0</v>
      </c>
      <c r="AF25" s="81"/>
      <c r="AG25" s="176">
        <f>SUM(AE25,C25:U25)</f>
        <v>0</v>
      </c>
      <c r="AH25" s="101"/>
      <c r="AI25" s="19">
        <v>55563</v>
      </c>
      <c r="AJ25" s="101"/>
      <c r="AK25" s="19">
        <f t="shared" si="0"/>
        <v>55563</v>
      </c>
    </row>
    <row r="26" spans="1:37" ht="20" customHeight="1">
      <c r="A26" s="95" t="s">
        <v>204</v>
      </c>
      <c r="B26" s="38"/>
      <c r="C26" s="19">
        <v>0</v>
      </c>
      <c r="D26" s="81"/>
      <c r="E26" s="19">
        <v>0</v>
      </c>
      <c r="F26" s="81"/>
      <c r="G26" s="19">
        <v>6502</v>
      </c>
      <c r="H26" s="81"/>
      <c r="I26" s="19">
        <v>0</v>
      </c>
      <c r="J26" s="81"/>
      <c r="K26" s="19">
        <v>0</v>
      </c>
      <c r="L26" s="81"/>
      <c r="M26" s="19">
        <v>0</v>
      </c>
      <c r="N26" s="81"/>
      <c r="O26" s="19">
        <v>0</v>
      </c>
      <c r="P26" s="81"/>
      <c r="Q26" s="19">
        <v>-726</v>
      </c>
      <c r="R26" s="81"/>
      <c r="S26" s="19">
        <v>0</v>
      </c>
      <c r="T26" s="19"/>
      <c r="U26" s="19">
        <v>0</v>
      </c>
      <c r="W26" s="19">
        <v>-31674</v>
      </c>
      <c r="X26" s="26"/>
      <c r="Y26" s="19">
        <v>0</v>
      </c>
      <c r="Z26" s="81"/>
      <c r="AA26" s="19">
        <v>-5776</v>
      </c>
      <c r="AB26" s="81"/>
      <c r="AC26" s="19">
        <v>0</v>
      </c>
      <c r="AD26" s="104"/>
      <c r="AE26" s="19">
        <f>SUM(W26:AC26)</f>
        <v>-37450</v>
      </c>
      <c r="AF26" s="104"/>
      <c r="AG26" s="176">
        <f>SUM(AE26,C26:U26)</f>
        <v>-31674</v>
      </c>
      <c r="AH26" s="104"/>
      <c r="AI26" s="131">
        <v>-213585</v>
      </c>
      <c r="AJ26" s="104"/>
      <c r="AK26" s="19">
        <f t="shared" si="0"/>
        <v>-245259</v>
      </c>
    </row>
    <row r="27" spans="1:37" ht="20" customHeight="1">
      <c r="A27" s="95" t="s">
        <v>250</v>
      </c>
      <c r="B27" s="38"/>
      <c r="C27" s="103">
        <v>0</v>
      </c>
      <c r="D27" s="104"/>
      <c r="E27" s="103">
        <v>0</v>
      </c>
      <c r="F27" s="104"/>
      <c r="G27" s="103">
        <v>-848476</v>
      </c>
      <c r="H27" s="104"/>
      <c r="I27" s="103">
        <v>0</v>
      </c>
      <c r="J27" s="104"/>
      <c r="K27" s="103">
        <v>0</v>
      </c>
      <c r="L27" s="104"/>
      <c r="M27" s="103">
        <v>0</v>
      </c>
      <c r="N27" s="104"/>
      <c r="O27" s="103">
        <v>0</v>
      </c>
      <c r="P27" s="104"/>
      <c r="Q27" s="103">
        <v>0</v>
      </c>
      <c r="R27" s="104"/>
      <c r="S27" s="103">
        <v>0</v>
      </c>
      <c r="T27" s="104"/>
      <c r="U27" s="103">
        <v>0</v>
      </c>
      <c r="V27" s="104"/>
      <c r="W27" s="103">
        <v>0</v>
      </c>
      <c r="X27" s="104"/>
      <c r="Y27" s="103">
        <v>0</v>
      </c>
      <c r="Z27" s="104"/>
      <c r="AA27" s="103">
        <v>0</v>
      </c>
      <c r="AB27" s="104"/>
      <c r="AC27" s="103">
        <v>0</v>
      </c>
      <c r="AD27" s="104"/>
      <c r="AE27" s="103">
        <f>SUM(W27:AC27)</f>
        <v>0</v>
      </c>
      <c r="AF27" s="104"/>
      <c r="AG27" s="130">
        <f>SUM(AE27,C27:U27)</f>
        <v>-848476</v>
      </c>
      <c r="AH27" s="104"/>
      <c r="AI27" s="130">
        <v>-724634</v>
      </c>
      <c r="AJ27" s="104"/>
      <c r="AK27" s="15">
        <f t="shared" si="0"/>
        <v>-1573110</v>
      </c>
    </row>
    <row r="28" spans="1:37" ht="20" customHeight="1">
      <c r="A28" s="100" t="s">
        <v>140</v>
      </c>
      <c r="B28" s="7"/>
      <c r="C28" s="107"/>
      <c r="D28" s="88"/>
      <c r="E28" s="107"/>
      <c r="F28" s="88"/>
      <c r="G28" s="107"/>
      <c r="H28" s="88"/>
      <c r="I28" s="107"/>
      <c r="J28" s="88"/>
      <c r="K28" s="107"/>
      <c r="L28" s="88"/>
      <c r="M28" s="107"/>
      <c r="N28" s="88"/>
      <c r="O28" s="107"/>
      <c r="P28" s="88"/>
      <c r="Q28" s="107"/>
      <c r="R28" s="88"/>
      <c r="U28" s="107"/>
      <c r="W28" s="107"/>
      <c r="X28" s="107"/>
      <c r="Y28" s="107"/>
      <c r="Z28" s="88"/>
      <c r="AA28" s="88"/>
      <c r="AB28" s="88"/>
      <c r="AC28" s="107"/>
      <c r="AD28" s="88"/>
      <c r="AE28" s="107"/>
      <c r="AF28" s="88"/>
      <c r="AG28" s="107"/>
      <c r="AH28" s="86"/>
      <c r="AI28" s="107"/>
      <c r="AJ28" s="86"/>
      <c r="AK28" s="88"/>
    </row>
    <row r="29" spans="1:37" ht="20" customHeight="1">
      <c r="A29" s="100" t="s">
        <v>227</v>
      </c>
      <c r="B29" s="7"/>
      <c r="C29" s="105">
        <f>SUM(C23:C27)</f>
        <v>0</v>
      </c>
      <c r="D29" s="88"/>
      <c r="E29" s="105">
        <f>SUM(E23:E27)</f>
        <v>0</v>
      </c>
      <c r="F29" s="88"/>
      <c r="G29" s="105">
        <f>SUM(G23:G27)</f>
        <v>-1985119</v>
      </c>
      <c r="H29" s="88"/>
      <c r="I29" s="105">
        <f>SUM(I23:I27)</f>
        <v>0</v>
      </c>
      <c r="J29" s="88"/>
      <c r="K29" s="105">
        <f>SUM(K23:K27)</f>
        <v>0</v>
      </c>
      <c r="L29" s="88"/>
      <c r="M29" s="105">
        <f>SUM(M23:M27)</f>
        <v>0</v>
      </c>
      <c r="N29" s="88"/>
      <c r="O29" s="105">
        <f>SUM(O23:O27)</f>
        <v>0</v>
      </c>
      <c r="P29" s="88"/>
      <c r="Q29" s="105">
        <f>SUM(Q23:Q27)</f>
        <v>-726</v>
      </c>
      <c r="R29" s="88"/>
      <c r="S29" s="105">
        <f>SUM(S23:S27)</f>
        <v>0</v>
      </c>
      <c r="T29" s="175"/>
      <c r="U29" s="105">
        <f>SUM(U23:U27)</f>
        <v>0</v>
      </c>
      <c r="V29" s="7"/>
      <c r="W29" s="105">
        <f>SUM(W23:W27)</f>
        <v>-33268</v>
      </c>
      <c r="X29" s="107"/>
      <c r="Y29" s="105">
        <f>SUM(Y23:Y27)</f>
        <v>0</v>
      </c>
      <c r="Z29" s="88"/>
      <c r="AA29" s="105">
        <f>SUM(AA23:AA27)</f>
        <v>-5776</v>
      </c>
      <c r="AB29" s="88"/>
      <c r="AC29" s="105">
        <f>SUM(AC23:AC27)</f>
        <v>138</v>
      </c>
      <c r="AD29" s="88"/>
      <c r="AE29" s="105">
        <f>SUM(AE23:AE27)</f>
        <v>-38906</v>
      </c>
      <c r="AF29" s="88"/>
      <c r="AG29" s="105">
        <f>SUM(AG23:AG27)</f>
        <v>-2024751</v>
      </c>
      <c r="AH29" s="86"/>
      <c r="AI29" s="105">
        <f>SUM(AI23:AI27)</f>
        <v>-889032</v>
      </c>
      <c r="AJ29" s="86"/>
      <c r="AK29" s="105">
        <f>SUM(AK23:AK27)</f>
        <v>-2913783</v>
      </c>
    </row>
    <row r="30" spans="1:37" ht="20" customHeight="1">
      <c r="A30" s="7" t="s">
        <v>141</v>
      </c>
      <c r="B30" s="7"/>
      <c r="C30" s="108"/>
      <c r="D30" s="41"/>
      <c r="E30" s="108"/>
      <c r="F30" s="41"/>
      <c r="G30" s="108"/>
      <c r="H30" s="41"/>
      <c r="I30" s="108"/>
      <c r="J30" s="41"/>
      <c r="K30" s="108"/>
      <c r="L30" s="41"/>
      <c r="M30" s="108"/>
      <c r="N30" s="41"/>
      <c r="O30" s="108"/>
      <c r="P30" s="86"/>
      <c r="Q30" s="108"/>
      <c r="R30" s="86"/>
      <c r="S30" s="108"/>
      <c r="T30" s="108"/>
      <c r="U30" s="108"/>
      <c r="V30" s="7"/>
      <c r="W30" s="108"/>
      <c r="X30" s="108"/>
      <c r="Y30" s="108"/>
      <c r="Z30" s="41"/>
      <c r="AA30" s="41"/>
      <c r="AB30" s="41"/>
      <c r="AC30" s="108"/>
      <c r="AD30" s="41"/>
      <c r="AE30" s="108"/>
      <c r="AF30" s="41"/>
      <c r="AG30" s="108"/>
      <c r="AH30" s="86"/>
      <c r="AI30" s="108"/>
      <c r="AJ30" s="86"/>
      <c r="AK30" s="88"/>
    </row>
    <row r="31" spans="1:37" ht="20" customHeight="1">
      <c r="A31" s="7" t="s">
        <v>142</v>
      </c>
      <c r="B31" s="7"/>
      <c r="C31" s="106">
        <f>SUM(C29,C19)</f>
        <v>0</v>
      </c>
      <c r="D31" s="41"/>
      <c r="E31" s="106">
        <f>SUM(E29,E19)</f>
        <v>0</v>
      </c>
      <c r="F31" s="41"/>
      <c r="G31" s="106">
        <f>SUM(G29,G19)</f>
        <v>-1985119</v>
      </c>
      <c r="H31" s="41"/>
      <c r="I31" s="106">
        <f>SUM(I29,I19)</f>
        <v>0</v>
      </c>
      <c r="J31" s="41"/>
      <c r="K31" s="106">
        <f>SUM(K29,K19)</f>
        <v>0</v>
      </c>
      <c r="L31" s="41"/>
      <c r="M31" s="106">
        <f>SUM(M29,M19)</f>
        <v>0</v>
      </c>
      <c r="N31" s="41"/>
      <c r="O31" s="106">
        <f>SUM(O29,O19)</f>
        <v>0</v>
      </c>
      <c r="P31" s="86"/>
      <c r="Q31" s="106">
        <f>SUM(Q29,Q19)</f>
        <v>-3480334</v>
      </c>
      <c r="R31" s="86"/>
      <c r="S31" s="106">
        <f>SUM(S29,S19)</f>
        <v>-2912</v>
      </c>
      <c r="T31" s="116"/>
      <c r="U31" s="106">
        <f>SUM(U29+U19)</f>
        <v>0</v>
      </c>
      <c r="V31" s="7"/>
      <c r="W31" s="106">
        <f>SUM(W29,W19)</f>
        <v>-33268</v>
      </c>
      <c r="X31" s="108"/>
      <c r="Y31" s="106">
        <f>SUM(Y29,Y19)</f>
        <v>0</v>
      </c>
      <c r="Z31" s="41"/>
      <c r="AA31" s="106">
        <f>SUM(AA29,AA19)</f>
        <v>-5776</v>
      </c>
      <c r="AB31" s="41"/>
      <c r="AC31" s="106">
        <f>SUM(AC29,AC19)</f>
        <v>138</v>
      </c>
      <c r="AD31" s="41"/>
      <c r="AE31" s="106">
        <f>SUM(AE29,AE19)</f>
        <v>-38906</v>
      </c>
      <c r="AF31" s="41"/>
      <c r="AG31" s="106">
        <f>SUM(AG29+AG19)</f>
        <v>-5507271</v>
      </c>
      <c r="AH31" s="86"/>
      <c r="AI31" s="106">
        <f>SUM(AI29+AI19)</f>
        <v>-2100623</v>
      </c>
      <c r="AJ31" s="86"/>
      <c r="AK31" s="106">
        <f>SUM(AK29+AK19)</f>
        <v>-7607894</v>
      </c>
    </row>
    <row r="32" spans="1:37" ht="20" customHeight="1">
      <c r="A32" s="7" t="s">
        <v>352</v>
      </c>
      <c r="C32" s="37"/>
      <c r="D32" s="41"/>
      <c r="E32" s="37"/>
      <c r="F32" s="41"/>
      <c r="G32" s="37"/>
      <c r="H32" s="41"/>
      <c r="I32" s="37"/>
      <c r="J32" s="41"/>
      <c r="K32" s="37"/>
      <c r="L32" s="41"/>
      <c r="M32" s="37"/>
      <c r="N32" s="41"/>
      <c r="O32" s="37"/>
      <c r="P32" s="86"/>
      <c r="Q32" s="37"/>
      <c r="R32" s="86"/>
      <c r="U32" s="37"/>
      <c r="W32" s="37"/>
      <c r="X32" s="37"/>
      <c r="Y32" s="37"/>
      <c r="Z32" s="41"/>
      <c r="AA32" s="41"/>
      <c r="AB32" s="41"/>
      <c r="AC32" s="37"/>
      <c r="AD32" s="41"/>
      <c r="AE32" s="37"/>
      <c r="AF32" s="41"/>
      <c r="AG32" s="37"/>
      <c r="AH32" s="86"/>
      <c r="AI32" s="37"/>
      <c r="AJ32" s="86"/>
      <c r="AK32" s="81"/>
    </row>
    <row r="33" spans="1:37" ht="20" customHeight="1">
      <c r="A33" s="95" t="s">
        <v>251</v>
      </c>
      <c r="C33" s="19">
        <v>0</v>
      </c>
      <c r="D33" s="81"/>
      <c r="E33" s="19">
        <v>0</v>
      </c>
      <c r="F33" s="81"/>
      <c r="G33" s="19">
        <v>0</v>
      </c>
      <c r="H33" s="81"/>
      <c r="I33" s="19">
        <v>0</v>
      </c>
      <c r="J33" s="81"/>
      <c r="K33" s="19">
        <v>0</v>
      </c>
      <c r="L33" s="81"/>
      <c r="M33" s="19">
        <v>0</v>
      </c>
      <c r="N33" s="81"/>
      <c r="O33" s="19">
        <v>0</v>
      </c>
      <c r="P33" s="81"/>
      <c r="Q33" s="19">
        <v>19558133</v>
      </c>
      <c r="R33" s="81"/>
      <c r="S33" s="19">
        <v>0</v>
      </c>
      <c r="T33" s="19"/>
      <c r="U33" s="19">
        <v>0</v>
      </c>
      <c r="W33" s="19">
        <v>0</v>
      </c>
      <c r="X33" s="26"/>
      <c r="Y33" s="19">
        <v>0</v>
      </c>
      <c r="Z33" s="81"/>
      <c r="AA33" s="19">
        <v>0</v>
      </c>
      <c r="AB33" s="81"/>
      <c r="AC33" s="19">
        <v>0</v>
      </c>
      <c r="AD33" s="81"/>
      <c r="AE33" s="19">
        <f>SUM(W33:AC33)</f>
        <v>0</v>
      </c>
      <c r="AF33" s="81"/>
      <c r="AG33" s="176">
        <f>SUM(AE33,C33:U33)</f>
        <v>19558133</v>
      </c>
      <c r="AH33" s="101"/>
      <c r="AI33" s="19">
        <v>2741320</v>
      </c>
      <c r="AJ33" s="101"/>
      <c r="AK33" s="19">
        <f>SUM(AG33:AI33)</f>
        <v>22299453</v>
      </c>
    </row>
    <row r="34" spans="1:37" ht="20" customHeight="1">
      <c r="A34" s="95" t="s">
        <v>258</v>
      </c>
      <c r="B34" s="7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</row>
    <row r="35" spans="1:37" ht="20" customHeight="1">
      <c r="A35" s="95" t="s">
        <v>259</v>
      </c>
      <c r="B35" s="38"/>
      <c r="C35" s="19">
        <v>0</v>
      </c>
      <c r="D35" s="81"/>
      <c r="E35" s="19">
        <v>0</v>
      </c>
      <c r="F35" s="81"/>
      <c r="G35" s="19">
        <v>0</v>
      </c>
      <c r="H35" s="81"/>
      <c r="I35" s="19">
        <v>0</v>
      </c>
      <c r="J35" s="81"/>
      <c r="K35" s="19">
        <v>0</v>
      </c>
      <c r="L35" s="81"/>
      <c r="M35" s="19">
        <v>0</v>
      </c>
      <c r="N35" s="81"/>
      <c r="O35" s="19">
        <v>0</v>
      </c>
      <c r="P35" s="81"/>
      <c r="Q35" s="19">
        <v>405934</v>
      </c>
      <c r="R35" s="81"/>
      <c r="S35" s="19">
        <v>0</v>
      </c>
      <c r="T35" s="19"/>
      <c r="U35" s="19">
        <v>0</v>
      </c>
      <c r="W35" s="19">
        <v>0</v>
      </c>
      <c r="X35" s="101"/>
      <c r="Y35" s="19">
        <v>0</v>
      </c>
      <c r="Z35" s="101"/>
      <c r="AA35" s="19">
        <v>0</v>
      </c>
      <c r="AB35" s="101"/>
      <c r="AC35" s="19">
        <v>0</v>
      </c>
      <c r="AD35" s="101"/>
      <c r="AE35" s="19">
        <f>SUM(W35:AC35)</f>
        <v>0</v>
      </c>
      <c r="AF35" s="101"/>
      <c r="AG35" s="131">
        <f>SUM(AE35,C35:U35)</f>
        <v>405934</v>
      </c>
      <c r="AH35" s="101"/>
      <c r="AI35" s="19">
        <v>17545</v>
      </c>
      <c r="AJ35" s="101"/>
      <c r="AK35" s="19">
        <f>SUM(AG35:AI35)</f>
        <v>423479</v>
      </c>
    </row>
    <row r="36" spans="1:37" ht="20" customHeight="1">
      <c r="A36" s="95" t="s">
        <v>144</v>
      </c>
      <c r="C36" s="15">
        <v>0</v>
      </c>
      <c r="D36" s="81"/>
      <c r="E36" s="15">
        <v>0</v>
      </c>
      <c r="F36" s="81"/>
      <c r="G36" s="15">
        <v>0</v>
      </c>
      <c r="H36" s="81"/>
      <c r="I36" s="15">
        <v>0</v>
      </c>
      <c r="J36" s="81"/>
      <c r="K36" s="15">
        <v>0</v>
      </c>
      <c r="L36" s="81"/>
      <c r="M36" s="15">
        <v>0</v>
      </c>
      <c r="N36" s="81"/>
      <c r="O36" s="15">
        <v>0</v>
      </c>
      <c r="P36" s="81"/>
      <c r="Q36" s="15">
        <v>0</v>
      </c>
      <c r="R36" s="81"/>
      <c r="S36" s="15">
        <v>0</v>
      </c>
      <c r="T36" s="19"/>
      <c r="U36" s="15">
        <v>0</v>
      </c>
      <c r="W36" s="15">
        <v>-12987703</v>
      </c>
      <c r="X36" s="81"/>
      <c r="Y36" s="15">
        <v>-463747</v>
      </c>
      <c r="Z36" s="81"/>
      <c r="AA36" s="15">
        <v>2550129</v>
      </c>
      <c r="AB36" s="81"/>
      <c r="AC36" s="15">
        <v>2192000</v>
      </c>
      <c r="AD36" s="81"/>
      <c r="AE36" s="15">
        <f>SUM(W36:AC36)</f>
        <v>-8709321</v>
      </c>
      <c r="AF36" s="81"/>
      <c r="AG36" s="15">
        <f>SUM(AE36,C36:U36)</f>
        <v>-8709321</v>
      </c>
      <c r="AH36" s="101"/>
      <c r="AI36" s="15">
        <v>907769</v>
      </c>
      <c r="AJ36" s="101"/>
      <c r="AK36" s="15">
        <f>SUM(AG36:AI36)</f>
        <v>-7801552</v>
      </c>
    </row>
    <row r="37" spans="1:37" ht="20" customHeight="1">
      <c r="A37" s="7" t="s">
        <v>198</v>
      </c>
      <c r="C37" s="109">
        <f>SUM(C33:C36)</f>
        <v>0</v>
      </c>
      <c r="D37" s="88"/>
      <c r="E37" s="109">
        <f>SUM(E33:E36)</f>
        <v>0</v>
      </c>
      <c r="F37" s="88"/>
      <c r="G37" s="109">
        <f>SUM(G33:G36)</f>
        <v>0</v>
      </c>
      <c r="H37" s="88"/>
      <c r="I37" s="109">
        <f>SUM(I33:I36)</f>
        <v>0</v>
      </c>
      <c r="J37" s="88"/>
      <c r="K37" s="109">
        <f>SUM(K33:K36)</f>
        <v>0</v>
      </c>
      <c r="L37" s="88"/>
      <c r="M37" s="106">
        <f>SUM(M33:M36)</f>
        <v>0</v>
      </c>
      <c r="N37" s="88"/>
      <c r="O37" s="109">
        <f>SUM(O33:O36)</f>
        <v>0</v>
      </c>
      <c r="P37" s="88"/>
      <c r="Q37" s="109">
        <f>SUM(Q33:Q36)</f>
        <v>19964067</v>
      </c>
      <c r="R37" s="88"/>
      <c r="S37" s="109">
        <f>SUM(S33:S36)</f>
        <v>0</v>
      </c>
      <c r="T37" s="111"/>
      <c r="U37" s="109">
        <f>SUM(U33:U36)</f>
        <v>0</v>
      </c>
      <c r="W37" s="109">
        <f>SUM(W33:W36)</f>
        <v>-12987703</v>
      </c>
      <c r="X37" s="107"/>
      <c r="Y37" s="109">
        <f>SUM(Y33:Y36)</f>
        <v>-463747</v>
      </c>
      <c r="Z37" s="88"/>
      <c r="AA37" s="109">
        <f>SUM(AA33:AA36)</f>
        <v>2550129</v>
      </c>
      <c r="AB37" s="88"/>
      <c r="AC37" s="109">
        <f>SUM(AC33:AC36)</f>
        <v>2192000</v>
      </c>
      <c r="AD37" s="88"/>
      <c r="AE37" s="109">
        <f>SUM(AE33:AE36)</f>
        <v>-8709321</v>
      </c>
      <c r="AF37" s="88"/>
      <c r="AG37" s="109">
        <f>SUM(AG33:AG36)</f>
        <v>11254746</v>
      </c>
      <c r="AH37" s="86"/>
      <c r="AI37" s="109">
        <f>SUM(AI33:AI36)</f>
        <v>3666634</v>
      </c>
      <c r="AJ37" s="86"/>
      <c r="AK37" s="109">
        <f>SUM(AK33:AK36)</f>
        <v>14921380</v>
      </c>
    </row>
    <row r="38" spans="1:37" ht="20" customHeight="1">
      <c r="A38" s="95" t="s">
        <v>206</v>
      </c>
      <c r="C38" s="111"/>
      <c r="D38" s="88"/>
      <c r="E38" s="111"/>
      <c r="F38" s="88"/>
      <c r="G38" s="111"/>
      <c r="H38" s="88"/>
      <c r="I38" s="111"/>
      <c r="J38" s="88"/>
      <c r="K38" s="111"/>
      <c r="L38" s="88"/>
      <c r="M38" s="116"/>
      <c r="N38" s="88"/>
      <c r="O38" s="111"/>
      <c r="P38" s="88"/>
      <c r="Q38" s="111"/>
      <c r="R38" s="88"/>
      <c r="S38" s="111"/>
      <c r="T38" s="111"/>
      <c r="U38" s="111"/>
      <c r="W38" s="111"/>
      <c r="X38" s="107"/>
      <c r="Y38" s="111"/>
      <c r="Z38" s="88"/>
      <c r="AA38" s="111"/>
      <c r="AB38" s="88"/>
      <c r="AC38" s="111"/>
      <c r="AD38" s="88"/>
      <c r="AE38" s="111"/>
      <c r="AF38" s="88"/>
      <c r="AG38" s="111"/>
      <c r="AH38" s="86"/>
      <c r="AI38" s="111"/>
      <c r="AJ38" s="86"/>
      <c r="AK38" s="111"/>
    </row>
    <row r="39" spans="1:37" ht="20" customHeight="1">
      <c r="A39" s="95" t="s">
        <v>187</v>
      </c>
      <c r="B39" s="38">
        <v>24</v>
      </c>
      <c r="C39" s="19">
        <v>0</v>
      </c>
      <c r="D39" s="81"/>
      <c r="E39" s="19">
        <v>0</v>
      </c>
      <c r="F39" s="81"/>
      <c r="G39" s="19">
        <v>0</v>
      </c>
      <c r="H39" s="81"/>
      <c r="I39" s="19">
        <v>0</v>
      </c>
      <c r="J39" s="81"/>
      <c r="K39" s="19">
        <v>0</v>
      </c>
      <c r="L39" s="81"/>
      <c r="M39" s="19">
        <v>0</v>
      </c>
      <c r="N39" s="81"/>
      <c r="O39" s="19">
        <v>0</v>
      </c>
      <c r="P39" s="81"/>
      <c r="Q39" s="19">
        <v>-1082789</v>
      </c>
      <c r="R39" s="81"/>
      <c r="S39" s="19">
        <v>0</v>
      </c>
      <c r="T39" s="19"/>
      <c r="U39" s="19">
        <v>0</v>
      </c>
      <c r="W39" s="19">
        <v>0</v>
      </c>
      <c r="X39" s="101"/>
      <c r="Y39" s="19">
        <v>0</v>
      </c>
      <c r="Z39" s="101"/>
      <c r="AA39" s="19">
        <v>0</v>
      </c>
      <c r="AB39" s="101"/>
      <c r="AC39" s="19">
        <v>0</v>
      </c>
      <c r="AD39" s="101"/>
      <c r="AE39" s="19">
        <f>SUM(W39:AC39)</f>
        <v>0</v>
      </c>
      <c r="AF39" s="101"/>
      <c r="AG39" s="19">
        <f>SUM(AE39,C39:U39)</f>
        <v>-1082789</v>
      </c>
      <c r="AH39" s="101"/>
      <c r="AI39" s="19">
        <v>0</v>
      </c>
      <c r="AJ39" s="101"/>
      <c r="AK39" s="19">
        <f>SUM(AG39:AI39)</f>
        <v>-1082789</v>
      </c>
    </row>
    <row r="40" spans="1:37" ht="20" customHeight="1">
      <c r="A40" s="95" t="s">
        <v>183</v>
      </c>
      <c r="B40" s="38"/>
      <c r="C40" s="15">
        <v>0</v>
      </c>
      <c r="D40" s="81"/>
      <c r="E40" s="15">
        <v>0</v>
      </c>
      <c r="F40" s="81"/>
      <c r="G40" s="15">
        <v>0</v>
      </c>
      <c r="H40" s="81"/>
      <c r="I40" s="15">
        <v>0</v>
      </c>
      <c r="J40" s="81"/>
      <c r="K40" s="15">
        <v>0</v>
      </c>
      <c r="L40" s="81"/>
      <c r="M40" s="15">
        <v>0</v>
      </c>
      <c r="N40" s="81"/>
      <c r="O40" s="15">
        <v>0</v>
      </c>
      <c r="P40" s="81"/>
      <c r="Q40" s="15">
        <v>477194</v>
      </c>
      <c r="R40" s="81"/>
      <c r="S40" s="15">
        <v>0</v>
      </c>
      <c r="T40" s="19"/>
      <c r="U40" s="15">
        <v>0</v>
      </c>
      <c r="W40" s="15">
        <v>0</v>
      </c>
      <c r="X40" s="101"/>
      <c r="Y40" s="15">
        <v>0</v>
      </c>
      <c r="Z40" s="101"/>
      <c r="AA40" s="15">
        <v>-71417</v>
      </c>
      <c r="AB40" s="101"/>
      <c r="AC40" s="15">
        <v>-405777</v>
      </c>
      <c r="AD40" s="101"/>
      <c r="AE40" s="15">
        <f>SUM(W40:AC40)</f>
        <v>-477194</v>
      </c>
      <c r="AF40" s="101"/>
      <c r="AG40" s="15">
        <f>SUM(AE40,C40:U40)</f>
        <v>0</v>
      </c>
      <c r="AH40" s="101"/>
      <c r="AI40" s="15">
        <v>0</v>
      </c>
      <c r="AJ40" s="101"/>
      <c r="AK40" s="15">
        <f>SUM(AG40:AI40)</f>
        <v>0</v>
      </c>
    </row>
    <row r="41" spans="1:37" ht="20" customHeight="1" thickBot="1">
      <c r="A41" s="7" t="s">
        <v>220</v>
      </c>
      <c r="C41" s="110">
        <f>C37+C31+SUM(C38:C40)+C14</f>
        <v>8413569</v>
      </c>
      <c r="D41" s="41"/>
      <c r="E41" s="110">
        <f>E37+E31+SUM(E38:E40)+E14</f>
        <v>56004025</v>
      </c>
      <c r="F41" s="41"/>
      <c r="G41" s="110">
        <f>G37+G31+SUM(G38:G40)+G14</f>
        <v>3227739</v>
      </c>
      <c r="H41" s="41"/>
      <c r="I41" s="110">
        <f>I37+I31+SUM(I38:I40)+I14</f>
        <v>-9917</v>
      </c>
      <c r="J41" s="41"/>
      <c r="K41" s="110">
        <f>K37+K31+SUM(K38:K40)+K14</f>
        <v>3621945</v>
      </c>
      <c r="L41" s="41"/>
      <c r="M41" s="110">
        <f>M37+M31+SUM(M38:M40)+M14</f>
        <v>929166</v>
      </c>
      <c r="N41" s="7"/>
      <c r="O41" s="110">
        <f>O37+O31+SUM(O38:O40)+O14</f>
        <v>3666565</v>
      </c>
      <c r="P41" s="41"/>
      <c r="Q41" s="110">
        <f>Q37+Q31+SUM(Q38:Q40)+Q14</f>
        <v>136528023</v>
      </c>
      <c r="R41" s="41"/>
      <c r="S41" s="110">
        <f>S37+S31+SUM(S38:S40)+S14</f>
        <v>-8290076</v>
      </c>
      <c r="T41" s="88"/>
      <c r="U41" s="110">
        <f>U37+U31+SUM(U38:U40)+U14</f>
        <v>26932000</v>
      </c>
      <c r="W41" s="110">
        <f>W37+W31+SUM(W38:W40)+W14</f>
        <v>-47961518</v>
      </c>
      <c r="X41" s="41"/>
      <c r="Y41" s="110">
        <f>Y37+Y31+SUM(Y38:Y40)+Y14</f>
        <v>1097559</v>
      </c>
      <c r="Z41" s="111"/>
      <c r="AA41" s="110">
        <f>AA37+AA31+SUM(AA38:AA40)+AA14</f>
        <v>4817112</v>
      </c>
      <c r="AB41" s="111"/>
      <c r="AC41" s="110">
        <f>AC37+AC31+SUM(AC38:AC40)+AC14</f>
        <v>57064478</v>
      </c>
      <c r="AD41" s="41"/>
      <c r="AE41" s="110">
        <f>AE37+AE31+SUM(AE38:AE40)+AE14</f>
        <v>15017631</v>
      </c>
      <c r="AF41" s="41"/>
      <c r="AG41" s="110">
        <f>AG37+AG31+SUM(AG38:AG40)+AG14</f>
        <v>246040670</v>
      </c>
      <c r="AH41" s="7"/>
      <c r="AI41" s="110">
        <f>AI37+AI31+SUM(AI38:AI40)+AI14</f>
        <v>47182872</v>
      </c>
      <c r="AJ41" s="7"/>
      <c r="AK41" s="110">
        <f>AK37+AK31+SUM(AK38:AK40)+AK14</f>
        <v>293223542</v>
      </c>
    </row>
    <row r="42" spans="1:37" ht="14" customHeight="1" thickTop="1"/>
  </sheetData>
  <mergeCells count="3">
    <mergeCell ref="C5:AK5"/>
    <mergeCell ref="W6:AE6"/>
    <mergeCell ref="M6:Q6"/>
  </mergeCells>
  <pageMargins left="0.56999999999999995" right="0.56999999999999995" top="0.48" bottom="0.5" header="0.5" footer="0.5"/>
  <pageSetup paperSize="9" scale="42" firstPageNumber="14" fitToHeight="0" orientation="landscape" useFirstPageNumber="1" r:id="rId1"/>
  <headerFooter>
    <oddFooter>&amp;L&amp;13  The accompanying notes are an integral part of these financial statements.&amp;12
&amp;C&amp;14&amp;P</oddFooter>
  </headerFooter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0477D-6256-47F7-B209-EB3640F95CF4}">
  <sheetPr>
    <pageSetUpPr fitToPage="1"/>
  </sheetPr>
  <dimension ref="A1:AK46"/>
  <sheetViews>
    <sheetView zoomScaleNormal="100" zoomScaleSheetLayoutView="100" workbookViewId="0"/>
  </sheetViews>
  <sheetFormatPr defaultColWidth="9.36328125" defaultRowHeight="20" customHeight="1"/>
  <cols>
    <col min="1" max="1" width="47.08984375" style="95" customWidth="1"/>
    <col min="2" max="2" width="5.453125" style="95" customWidth="1"/>
    <col min="3" max="3" width="13" style="95" customWidth="1"/>
    <col min="4" max="4" width="1" style="95" customWidth="1"/>
    <col min="5" max="5" width="12.6328125" style="95" customWidth="1"/>
    <col min="6" max="6" width="1" style="95" customWidth="1"/>
    <col min="7" max="7" width="17.36328125" style="95" customWidth="1"/>
    <col min="8" max="8" width="1" style="95" customWidth="1"/>
    <col min="9" max="9" width="14.54296875" style="95" customWidth="1"/>
    <col min="10" max="10" width="1" style="95" customWidth="1"/>
    <col min="11" max="11" width="11.6328125" style="95" customWidth="1"/>
    <col min="12" max="12" width="1.08984375" style="95" customWidth="1"/>
    <col min="13" max="13" width="11.08984375" style="95" bestFit="1" customWidth="1"/>
    <col min="14" max="14" width="1" style="95" customWidth="1"/>
    <col min="15" max="15" width="14" style="95" customWidth="1"/>
    <col min="16" max="16" width="1" style="95" customWidth="1"/>
    <col min="17" max="17" width="14" style="95" customWidth="1"/>
    <col min="18" max="18" width="1" style="95" customWidth="1"/>
    <col min="19" max="19" width="12.6328125" style="95" customWidth="1"/>
    <col min="20" max="20" width="1.36328125" style="95" customWidth="1"/>
    <col min="21" max="21" width="12.6328125" style="95" customWidth="1"/>
    <col min="22" max="22" width="1" style="95" customWidth="1"/>
    <col min="23" max="23" width="12.6328125" style="95" customWidth="1"/>
    <col min="24" max="24" width="1" style="95" customWidth="1"/>
    <col min="25" max="25" width="12.6328125" style="95" customWidth="1"/>
    <col min="26" max="26" width="1" style="95" customWidth="1"/>
    <col min="27" max="27" width="18.36328125" style="95" customWidth="1"/>
    <col min="28" max="28" width="1" style="95" customWidth="1"/>
    <col min="29" max="29" width="12.6328125" style="95" customWidth="1"/>
    <col min="30" max="30" width="1" style="95" customWidth="1"/>
    <col min="31" max="31" width="15.6328125" style="95" customWidth="1"/>
    <col min="32" max="32" width="1" style="95" customWidth="1"/>
    <col min="33" max="33" width="18.36328125" style="95" customWidth="1"/>
    <col min="34" max="34" width="1" style="95" customWidth="1"/>
    <col min="35" max="35" width="12.6328125" style="95" customWidth="1"/>
    <col min="36" max="36" width="1" style="95" customWidth="1"/>
    <col min="37" max="37" width="13.54296875" style="95" customWidth="1"/>
    <col min="38" max="16384" width="9.36328125" style="95"/>
  </cols>
  <sheetData>
    <row r="1" spans="1:37" ht="20" customHeight="1">
      <c r="A1" s="7" t="s">
        <v>104</v>
      </c>
      <c r="B1" s="7"/>
      <c r="C1" s="141"/>
      <c r="D1" s="141"/>
    </row>
    <row r="2" spans="1:37" ht="20" customHeight="1">
      <c r="A2" s="7" t="s">
        <v>105</v>
      </c>
      <c r="B2" s="7"/>
    </row>
    <row r="3" spans="1:37" ht="20" customHeight="1">
      <c r="A3" s="7" t="s">
        <v>106</v>
      </c>
      <c r="B3" s="7"/>
      <c r="C3" s="141"/>
      <c r="D3" s="141"/>
      <c r="M3" s="141"/>
      <c r="O3" s="141"/>
      <c r="P3" s="141"/>
      <c r="Q3" s="141"/>
      <c r="R3" s="141"/>
      <c r="W3" s="141"/>
      <c r="X3" s="141"/>
      <c r="Y3" s="141"/>
      <c r="Z3" s="141"/>
      <c r="AA3" s="141"/>
      <c r="AB3" s="141"/>
      <c r="AC3" s="141"/>
    </row>
    <row r="4" spans="1:37" ht="20" customHeight="1">
      <c r="A4" s="94"/>
      <c r="B4" s="94"/>
      <c r="AK4" s="93" t="s">
        <v>3</v>
      </c>
    </row>
    <row r="5" spans="1:37" ht="20" customHeight="1">
      <c r="C5" s="209" t="s">
        <v>107</v>
      </c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</row>
    <row r="6" spans="1:37" ht="20" customHeight="1">
      <c r="C6" s="94"/>
      <c r="D6" s="94"/>
      <c r="E6" s="94"/>
      <c r="F6" s="94"/>
      <c r="G6" s="96"/>
      <c r="H6" s="94"/>
      <c r="I6" s="94"/>
      <c r="J6" s="94"/>
      <c r="K6" s="94"/>
      <c r="L6" s="94"/>
      <c r="M6" s="210" t="s">
        <v>67</v>
      </c>
      <c r="N6" s="210"/>
      <c r="O6" s="210"/>
      <c r="P6" s="210"/>
      <c r="Q6" s="210"/>
      <c r="R6" s="94"/>
      <c r="W6" s="210" t="s">
        <v>72</v>
      </c>
      <c r="X6" s="210"/>
      <c r="Y6" s="210"/>
      <c r="Z6" s="210"/>
      <c r="AA6" s="210"/>
      <c r="AB6" s="210"/>
      <c r="AC6" s="210"/>
      <c r="AD6" s="210"/>
      <c r="AE6" s="210"/>
      <c r="AF6" s="94"/>
      <c r="AG6" s="94"/>
      <c r="AI6" s="94"/>
      <c r="AK6" s="94"/>
    </row>
    <row r="7" spans="1:37" ht="20" customHeight="1">
      <c r="C7" s="94"/>
      <c r="D7" s="94"/>
      <c r="E7" s="94"/>
      <c r="F7" s="94"/>
      <c r="G7" s="96" t="s">
        <v>282</v>
      </c>
      <c r="H7" s="94"/>
      <c r="I7" s="96" t="s">
        <v>261</v>
      </c>
      <c r="J7" s="94"/>
      <c r="K7" s="94"/>
      <c r="L7" s="94"/>
      <c r="M7" s="94"/>
      <c r="N7" s="94"/>
      <c r="O7" s="94"/>
      <c r="P7" s="94"/>
      <c r="Q7" s="94"/>
      <c r="R7" s="94"/>
      <c r="W7" s="96"/>
      <c r="X7" s="96"/>
      <c r="Y7" s="96"/>
      <c r="Z7" s="96"/>
      <c r="AA7" s="96"/>
      <c r="AB7" s="96"/>
      <c r="AC7" s="96"/>
      <c r="AD7" s="96"/>
      <c r="AE7" s="96"/>
      <c r="AF7" s="94"/>
      <c r="AG7" s="94"/>
      <c r="AI7" s="94"/>
      <c r="AK7" s="94"/>
    </row>
    <row r="8" spans="1:37" ht="20" customHeight="1">
      <c r="E8" s="96"/>
      <c r="F8" s="96"/>
      <c r="G8" s="96" t="s">
        <v>283</v>
      </c>
      <c r="H8" s="96"/>
      <c r="I8" s="96" t="s">
        <v>260</v>
      </c>
      <c r="J8" s="96"/>
      <c r="K8" s="96"/>
      <c r="L8" s="96"/>
      <c r="M8" s="96"/>
      <c r="N8" s="96"/>
      <c r="W8" s="96"/>
      <c r="Y8" s="96"/>
      <c r="Z8" s="96"/>
      <c r="AA8" s="96"/>
      <c r="AB8" s="96"/>
      <c r="AC8" s="96"/>
      <c r="AE8" s="96" t="s">
        <v>108</v>
      </c>
      <c r="AG8" s="96" t="s">
        <v>214</v>
      </c>
      <c r="AI8" s="96"/>
    </row>
    <row r="9" spans="1:37" ht="20" customHeight="1">
      <c r="C9" s="96" t="s">
        <v>109</v>
      </c>
      <c r="D9" s="96"/>
      <c r="E9" s="96" t="s">
        <v>110</v>
      </c>
      <c r="F9" s="96"/>
      <c r="G9" s="96" t="s">
        <v>284</v>
      </c>
      <c r="H9" s="96"/>
      <c r="I9" s="96" t="s">
        <v>262</v>
      </c>
      <c r="J9" s="96"/>
      <c r="L9" s="96"/>
      <c r="N9" s="96"/>
      <c r="O9" s="96" t="s">
        <v>119</v>
      </c>
      <c r="Q9" s="96"/>
      <c r="U9" s="96" t="s">
        <v>112</v>
      </c>
      <c r="W9" s="96"/>
      <c r="X9" s="96"/>
      <c r="Y9" s="96"/>
      <c r="Z9" s="96"/>
      <c r="AA9" s="96"/>
      <c r="AB9" s="96"/>
      <c r="AC9" s="96"/>
      <c r="AD9" s="96"/>
      <c r="AE9" s="96" t="s">
        <v>272</v>
      </c>
      <c r="AG9" s="96" t="s">
        <v>215</v>
      </c>
      <c r="AI9" s="96" t="s">
        <v>113</v>
      </c>
      <c r="AK9" s="96" t="s">
        <v>236</v>
      </c>
    </row>
    <row r="10" spans="1:37" ht="20" customHeight="1">
      <c r="C10" s="96" t="s">
        <v>114</v>
      </c>
      <c r="D10" s="96"/>
      <c r="E10" s="96" t="s">
        <v>115</v>
      </c>
      <c r="F10" s="96"/>
      <c r="G10" s="96" t="s">
        <v>285</v>
      </c>
      <c r="H10" s="96"/>
      <c r="I10" s="96" t="s">
        <v>263</v>
      </c>
      <c r="J10" s="96"/>
      <c r="K10" s="96" t="s">
        <v>116</v>
      </c>
      <c r="L10" s="96"/>
      <c r="M10" s="96" t="s">
        <v>118</v>
      </c>
      <c r="N10" s="96"/>
      <c r="O10" s="96" t="s">
        <v>123</v>
      </c>
      <c r="Q10" s="96"/>
      <c r="S10" s="96" t="s">
        <v>119</v>
      </c>
      <c r="T10" s="96"/>
      <c r="U10" s="96" t="s">
        <v>120</v>
      </c>
      <c r="W10" s="96" t="s">
        <v>253</v>
      </c>
      <c r="X10" s="96"/>
      <c r="Y10" s="96" t="s">
        <v>254</v>
      </c>
      <c r="Z10" s="96"/>
      <c r="AA10" s="96" t="s">
        <v>256</v>
      </c>
      <c r="AB10" s="96"/>
      <c r="AC10" s="96" t="s">
        <v>257</v>
      </c>
      <c r="AD10" s="96"/>
      <c r="AE10" s="96" t="s">
        <v>273</v>
      </c>
      <c r="AF10" s="96"/>
      <c r="AG10" s="96" t="s">
        <v>216</v>
      </c>
      <c r="AI10" s="96" t="s">
        <v>121</v>
      </c>
      <c r="AK10" s="96" t="s">
        <v>237</v>
      </c>
    </row>
    <row r="11" spans="1:37" ht="20" customHeight="1">
      <c r="B11" s="38" t="s">
        <v>10</v>
      </c>
      <c r="C11" s="98" t="s">
        <v>122</v>
      </c>
      <c r="D11" s="96"/>
      <c r="E11" s="98" t="s">
        <v>123</v>
      </c>
      <c r="F11" s="96"/>
      <c r="G11" s="98" t="s">
        <v>286</v>
      </c>
      <c r="H11" s="96"/>
      <c r="I11" s="98" t="s">
        <v>117</v>
      </c>
      <c r="J11" s="96"/>
      <c r="K11" s="98" t="s">
        <v>124</v>
      </c>
      <c r="L11" s="96"/>
      <c r="M11" s="98" t="s">
        <v>125</v>
      </c>
      <c r="N11" s="96"/>
      <c r="O11" s="98" t="s">
        <v>287</v>
      </c>
      <c r="Q11" s="98" t="s">
        <v>111</v>
      </c>
      <c r="S11" s="98" t="s">
        <v>123</v>
      </c>
      <c r="T11" s="96"/>
      <c r="U11" s="98" t="s">
        <v>128</v>
      </c>
      <c r="W11" s="98" t="s">
        <v>125</v>
      </c>
      <c r="X11" s="96"/>
      <c r="Y11" s="98" t="s">
        <v>255</v>
      </c>
      <c r="Z11" s="96"/>
      <c r="AA11" s="98" t="s">
        <v>125</v>
      </c>
      <c r="AB11" s="96"/>
      <c r="AC11" s="98" t="s">
        <v>125</v>
      </c>
      <c r="AD11" s="96"/>
      <c r="AE11" s="98" t="s">
        <v>127</v>
      </c>
      <c r="AF11" s="96"/>
      <c r="AG11" s="98" t="s">
        <v>217</v>
      </c>
      <c r="AI11" s="98" t="s">
        <v>129</v>
      </c>
      <c r="AK11" s="98" t="s">
        <v>130</v>
      </c>
    </row>
    <row r="12" spans="1:37" ht="20" customHeight="1"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I12" s="38"/>
      <c r="AK12" s="38"/>
    </row>
    <row r="13" spans="1:37" ht="20" customHeight="1">
      <c r="A13" s="7" t="s">
        <v>276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U13" s="8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</row>
    <row r="14" spans="1:37" ht="20" customHeight="1">
      <c r="A14" s="186" t="s">
        <v>277</v>
      </c>
      <c r="B14" s="7"/>
      <c r="C14" s="18">
        <v>8413569</v>
      </c>
      <c r="D14" s="18"/>
      <c r="E14" s="18">
        <v>56004025</v>
      </c>
      <c r="F14" s="18"/>
      <c r="G14" s="18">
        <v>3227739</v>
      </c>
      <c r="H14" s="18"/>
      <c r="I14" s="18">
        <v>-9917</v>
      </c>
      <c r="J14" s="18"/>
      <c r="K14" s="18">
        <v>3621945</v>
      </c>
      <c r="L14" s="18"/>
      <c r="M14" s="18">
        <v>929166</v>
      </c>
      <c r="N14" s="18"/>
      <c r="O14" s="18">
        <v>3666565</v>
      </c>
      <c r="P14" s="18"/>
      <c r="Q14" s="18">
        <v>136528023</v>
      </c>
      <c r="R14" s="18"/>
      <c r="S14" s="18">
        <v>-8290076</v>
      </c>
      <c r="T14" s="18"/>
      <c r="U14" s="18">
        <v>26932000</v>
      </c>
      <c r="V14" s="5"/>
      <c r="W14" s="18">
        <v>-47961518</v>
      </c>
      <c r="X14" s="18"/>
      <c r="Y14" s="18">
        <v>1097559</v>
      </c>
      <c r="Z14" s="18"/>
      <c r="AA14" s="119">
        <v>4817112</v>
      </c>
      <c r="AB14" s="18"/>
      <c r="AC14" s="18">
        <v>57064478</v>
      </c>
      <c r="AD14" s="18"/>
      <c r="AE14" s="116">
        <f>SUM(W14:AC14)</f>
        <v>15017631</v>
      </c>
      <c r="AF14" s="18"/>
      <c r="AG14" s="119">
        <f>SUM(AE14,C14:U14)</f>
        <v>246040670</v>
      </c>
      <c r="AH14" s="18"/>
      <c r="AI14" s="18">
        <v>47182872</v>
      </c>
      <c r="AJ14" s="18"/>
      <c r="AK14" s="18">
        <f>SUM(AG14:AI14)</f>
        <v>293223542</v>
      </c>
    </row>
    <row r="15" spans="1:37" ht="20" customHeight="1">
      <c r="A15" s="7" t="s">
        <v>131</v>
      </c>
      <c r="B15" s="7"/>
      <c r="C15" s="99"/>
      <c r="D15" s="41"/>
      <c r="E15" s="99"/>
      <c r="F15" s="41"/>
      <c r="G15" s="99"/>
      <c r="H15" s="41"/>
      <c r="I15" s="99"/>
      <c r="J15" s="41"/>
      <c r="K15" s="7"/>
      <c r="L15" s="41"/>
      <c r="M15" s="99"/>
      <c r="N15" s="41"/>
      <c r="O15" s="99"/>
      <c r="P15" s="41"/>
      <c r="Q15" s="99"/>
      <c r="R15" s="41"/>
      <c r="U15" s="7"/>
      <c r="W15" s="99"/>
      <c r="X15" s="99"/>
      <c r="Y15" s="99"/>
      <c r="Z15" s="41"/>
      <c r="AA15" s="41"/>
      <c r="AB15" s="41"/>
      <c r="AC15" s="88"/>
      <c r="AD15" s="41"/>
      <c r="AE15" s="88"/>
      <c r="AF15" s="41"/>
      <c r="AG15" s="88"/>
      <c r="AH15" s="7"/>
      <c r="AI15" s="88"/>
      <c r="AJ15" s="7"/>
      <c r="AK15" s="88"/>
    </row>
    <row r="16" spans="1:37" ht="20" customHeight="1">
      <c r="A16" s="100" t="s">
        <v>132</v>
      </c>
      <c r="B16" s="100"/>
      <c r="C16" s="99"/>
      <c r="D16" s="41"/>
      <c r="E16" s="99"/>
      <c r="F16" s="41"/>
      <c r="G16" s="99"/>
      <c r="H16" s="41"/>
      <c r="I16" s="99"/>
      <c r="J16" s="41"/>
      <c r="K16" s="7"/>
      <c r="L16" s="41"/>
      <c r="M16" s="99"/>
      <c r="N16" s="41"/>
      <c r="O16" s="99"/>
      <c r="P16" s="41"/>
      <c r="Q16" s="99"/>
      <c r="R16" s="41"/>
      <c r="U16" s="7"/>
      <c r="W16" s="99"/>
      <c r="X16" s="99"/>
      <c r="Y16" s="99"/>
      <c r="Z16" s="41"/>
      <c r="AA16" s="41"/>
      <c r="AB16" s="41"/>
      <c r="AC16" s="88"/>
      <c r="AD16" s="41"/>
      <c r="AE16" s="88"/>
      <c r="AF16" s="41"/>
      <c r="AG16" s="88"/>
      <c r="AH16" s="7"/>
      <c r="AI16" s="88"/>
      <c r="AJ16" s="7"/>
      <c r="AK16" s="88"/>
    </row>
    <row r="17" spans="1:37" ht="20" customHeight="1">
      <c r="A17" s="95" t="s">
        <v>365</v>
      </c>
      <c r="B17" s="38"/>
      <c r="C17" s="129"/>
      <c r="D17" s="81"/>
      <c r="E17" s="129"/>
      <c r="F17" s="81"/>
      <c r="G17" s="129"/>
      <c r="H17" s="26"/>
      <c r="I17" s="129"/>
      <c r="J17" s="26"/>
      <c r="K17" s="129"/>
      <c r="L17" s="26"/>
      <c r="M17" s="129"/>
      <c r="N17" s="26"/>
      <c r="O17" s="129"/>
      <c r="Q17" s="129"/>
      <c r="S17" s="129"/>
      <c r="T17" s="129"/>
      <c r="U17" s="129"/>
      <c r="V17" s="101"/>
      <c r="W17" s="129"/>
      <c r="X17" s="80"/>
      <c r="Y17" s="129"/>
      <c r="Z17" s="80"/>
      <c r="AA17" s="129"/>
      <c r="AB17" s="80"/>
      <c r="AC17" s="129"/>
      <c r="AE17" s="19"/>
      <c r="AF17" s="170"/>
      <c r="AG17" s="176"/>
      <c r="AH17" s="101"/>
      <c r="AI17" s="129"/>
      <c r="AJ17" s="101"/>
      <c r="AK17" s="142"/>
    </row>
    <row r="18" spans="1:37" ht="20" customHeight="1">
      <c r="A18" s="95" t="s">
        <v>366</v>
      </c>
      <c r="B18" s="38" t="s">
        <v>332</v>
      </c>
      <c r="C18" s="129">
        <v>-6606</v>
      </c>
      <c r="D18" s="81"/>
      <c r="E18" s="129">
        <v>-43273</v>
      </c>
      <c r="F18" s="81"/>
      <c r="G18" s="129">
        <v>0</v>
      </c>
      <c r="H18" s="26"/>
      <c r="I18" s="129">
        <v>0</v>
      </c>
      <c r="J18" s="26"/>
      <c r="K18" s="129">
        <v>0</v>
      </c>
      <c r="L18" s="26"/>
      <c r="M18" s="129">
        <v>0</v>
      </c>
      <c r="N18" s="26"/>
      <c r="O18" s="129">
        <v>-156497</v>
      </c>
      <c r="Q18" s="129">
        <v>49879</v>
      </c>
      <c r="S18" s="129">
        <v>156497</v>
      </c>
      <c r="T18" s="129"/>
      <c r="U18" s="129">
        <v>0</v>
      </c>
      <c r="V18" s="101"/>
      <c r="W18" s="129">
        <v>0</v>
      </c>
      <c r="X18" s="80"/>
      <c r="Y18" s="129">
        <v>0</v>
      </c>
      <c r="Z18" s="80"/>
      <c r="AA18" s="129">
        <v>0</v>
      </c>
      <c r="AB18" s="80"/>
      <c r="AC18" s="129">
        <v>0</v>
      </c>
      <c r="AE18" s="19">
        <f>SUM(W18:AC18)</f>
        <v>0</v>
      </c>
      <c r="AF18" s="170"/>
      <c r="AG18" s="176">
        <f>SUM(AE18,C18:U18)</f>
        <v>0</v>
      </c>
      <c r="AH18" s="101"/>
      <c r="AI18" s="129">
        <v>0</v>
      </c>
      <c r="AJ18" s="101"/>
      <c r="AK18" s="176">
        <f>SUM(AG18:AI18)</f>
        <v>0</v>
      </c>
    </row>
    <row r="19" spans="1:37" ht="20" customHeight="1">
      <c r="A19" s="95" t="s">
        <v>294</v>
      </c>
      <c r="B19" s="38"/>
      <c r="C19" s="129">
        <v>0</v>
      </c>
      <c r="D19" s="81"/>
      <c r="E19" s="129">
        <v>0</v>
      </c>
      <c r="F19" s="81"/>
      <c r="G19" s="129">
        <v>0</v>
      </c>
      <c r="H19" s="26"/>
      <c r="I19" s="129">
        <v>0</v>
      </c>
      <c r="J19" s="26"/>
      <c r="K19" s="129">
        <v>0</v>
      </c>
      <c r="L19" s="26"/>
      <c r="M19" s="129">
        <v>0</v>
      </c>
      <c r="N19" s="26"/>
      <c r="O19" s="129">
        <v>0</v>
      </c>
      <c r="Q19" s="129">
        <v>-11970030</v>
      </c>
      <c r="S19" s="129">
        <v>0</v>
      </c>
      <c r="T19" s="129"/>
      <c r="U19" s="129">
        <v>0</v>
      </c>
      <c r="V19" s="101"/>
      <c r="W19" s="129">
        <v>0</v>
      </c>
      <c r="X19" s="80"/>
      <c r="Y19" s="129">
        <v>0</v>
      </c>
      <c r="Z19" s="80"/>
      <c r="AA19" s="129">
        <v>0</v>
      </c>
      <c r="AB19" s="80"/>
      <c r="AC19" s="129">
        <v>0</v>
      </c>
      <c r="AE19" s="19">
        <f>SUM(W19:AC19)</f>
        <v>0</v>
      </c>
      <c r="AF19" s="170"/>
      <c r="AG19" s="176">
        <f>SUM(AE19,C19:U19)</f>
        <v>-11970030</v>
      </c>
      <c r="AH19" s="101"/>
      <c r="AI19" s="129">
        <v>-9634078</v>
      </c>
      <c r="AJ19" s="101"/>
      <c r="AK19" s="176">
        <f>SUM(AG19:AI19)</f>
        <v>-21604108</v>
      </c>
    </row>
    <row r="20" spans="1:37" ht="20" customHeight="1">
      <c r="A20" s="95" t="s">
        <v>134</v>
      </c>
      <c r="B20" s="38">
        <v>22</v>
      </c>
      <c r="C20" s="129">
        <v>0</v>
      </c>
      <c r="D20" s="81"/>
      <c r="E20" s="129">
        <v>0</v>
      </c>
      <c r="F20" s="81"/>
      <c r="G20" s="129">
        <v>0</v>
      </c>
      <c r="H20" s="26"/>
      <c r="I20" s="129">
        <v>0</v>
      </c>
      <c r="J20" s="26"/>
      <c r="K20" s="129">
        <v>0</v>
      </c>
      <c r="L20" s="26"/>
      <c r="M20" s="129">
        <v>0</v>
      </c>
      <c r="N20" s="26"/>
      <c r="O20" s="129">
        <v>1425685</v>
      </c>
      <c r="Q20" s="129">
        <v>-1425685</v>
      </c>
      <c r="S20" s="129">
        <v>-2316092</v>
      </c>
      <c r="T20" s="129"/>
      <c r="U20" s="129">
        <v>0</v>
      </c>
      <c r="V20" s="101"/>
      <c r="W20" s="129">
        <v>0</v>
      </c>
      <c r="X20" s="80"/>
      <c r="Y20" s="129">
        <v>0</v>
      </c>
      <c r="Z20" s="80"/>
      <c r="AA20" s="129">
        <v>0</v>
      </c>
      <c r="AB20" s="80"/>
      <c r="AC20" s="129">
        <v>0</v>
      </c>
      <c r="AE20" s="19">
        <f>SUM(W20:AC20)</f>
        <v>0</v>
      </c>
      <c r="AF20" s="170"/>
      <c r="AG20" s="176">
        <f>SUM(AE20,C20:U20)</f>
        <v>-2316092</v>
      </c>
      <c r="AH20" s="101"/>
      <c r="AI20" s="129">
        <v>0</v>
      </c>
      <c r="AJ20" s="101"/>
      <c r="AK20" s="176">
        <f>SUM(AG20:AI20)</f>
        <v>-2316092</v>
      </c>
    </row>
    <row r="21" spans="1:37" ht="20" customHeight="1">
      <c r="A21" s="100" t="s">
        <v>135</v>
      </c>
      <c r="B21" s="100"/>
      <c r="C21" s="179">
        <f>SUM(C17:C20)</f>
        <v>-6606</v>
      </c>
      <c r="D21" s="88"/>
      <c r="E21" s="179">
        <f>SUM(E17:E20)</f>
        <v>-43273</v>
      </c>
      <c r="F21" s="88"/>
      <c r="G21" s="179">
        <f>SUM(G17:G20)</f>
        <v>0</v>
      </c>
      <c r="H21" s="88"/>
      <c r="I21" s="179">
        <f>SUM(I17:I20)</f>
        <v>0</v>
      </c>
      <c r="J21" s="88"/>
      <c r="K21" s="179">
        <f>SUM(K17:K20)</f>
        <v>0</v>
      </c>
      <c r="L21" s="88"/>
      <c r="M21" s="179">
        <f>SUM(M17:M20)</f>
        <v>0</v>
      </c>
      <c r="N21" s="88"/>
      <c r="O21" s="179">
        <f>SUM(O17:O20)</f>
        <v>1269188</v>
      </c>
      <c r="P21" s="88"/>
      <c r="Q21" s="179">
        <f>SUM(Q17:Q20)</f>
        <v>-13345836</v>
      </c>
      <c r="R21" s="88"/>
      <c r="S21" s="179">
        <f>SUM(S17:S20)</f>
        <v>-2159595</v>
      </c>
      <c r="T21" s="175"/>
      <c r="U21" s="179">
        <f>SUM(U17:U20)</f>
        <v>0</v>
      </c>
      <c r="V21" s="7"/>
      <c r="W21" s="179">
        <f>SUM(W17:W20)</f>
        <v>0</v>
      </c>
      <c r="X21" s="88"/>
      <c r="Y21" s="179">
        <f>SUM(Y17:Y20)</f>
        <v>0</v>
      </c>
      <c r="Z21" s="88"/>
      <c r="AA21" s="179">
        <f>SUM(AA17:AA20)</f>
        <v>0</v>
      </c>
      <c r="AB21" s="88"/>
      <c r="AC21" s="179">
        <f>SUM(AC17:AC20)</f>
        <v>0</v>
      </c>
      <c r="AD21" s="88"/>
      <c r="AE21" s="179">
        <f>SUM(AE17:AE20)</f>
        <v>0</v>
      </c>
      <c r="AF21" s="88"/>
      <c r="AG21" s="179">
        <f>SUM(AG17:AG20)</f>
        <v>-14286122</v>
      </c>
      <c r="AH21" s="86"/>
      <c r="AI21" s="179">
        <f>SUM(AI17:AI20)</f>
        <v>-9634078</v>
      </c>
      <c r="AJ21" s="86"/>
      <c r="AK21" s="179">
        <f>SUM(AK17:AK20)</f>
        <v>-23920200</v>
      </c>
    </row>
    <row r="22" spans="1:37" ht="20" customHeight="1">
      <c r="A22" s="100" t="s">
        <v>136</v>
      </c>
      <c r="C22" s="107"/>
      <c r="D22" s="88"/>
      <c r="E22" s="107"/>
      <c r="F22" s="88"/>
      <c r="G22" s="107"/>
      <c r="H22" s="88"/>
      <c r="I22" s="107"/>
      <c r="J22" s="88"/>
      <c r="K22" s="107"/>
      <c r="L22" s="88"/>
      <c r="M22" s="107"/>
      <c r="N22" s="88"/>
      <c r="O22" s="107"/>
      <c r="P22" s="88"/>
      <c r="Q22" s="107"/>
      <c r="R22" s="88"/>
      <c r="U22" s="37"/>
      <c r="W22" s="107"/>
      <c r="X22" s="107"/>
      <c r="Y22" s="107"/>
      <c r="Z22" s="88"/>
      <c r="AA22" s="88"/>
      <c r="AB22" s="88"/>
      <c r="AC22" s="107"/>
      <c r="AD22" s="88"/>
      <c r="AE22" s="107"/>
      <c r="AF22" s="88"/>
      <c r="AG22" s="107"/>
      <c r="AH22" s="86"/>
      <c r="AI22" s="107"/>
      <c r="AJ22" s="86"/>
      <c r="AK22" s="88"/>
    </row>
    <row r="23" spans="1:37" ht="20" customHeight="1">
      <c r="A23" s="100" t="s">
        <v>227</v>
      </c>
      <c r="B23" s="38"/>
      <c r="C23" s="107"/>
      <c r="D23" s="88"/>
      <c r="E23" s="107"/>
      <c r="F23" s="88"/>
      <c r="G23" s="107"/>
      <c r="H23" s="88"/>
      <c r="I23" s="107"/>
      <c r="J23" s="88"/>
      <c r="K23" s="107"/>
      <c r="L23" s="88"/>
      <c r="M23" s="107"/>
      <c r="N23" s="88"/>
      <c r="O23" s="107"/>
      <c r="P23" s="88"/>
      <c r="Q23" s="107"/>
      <c r="R23" s="88"/>
      <c r="U23" s="86"/>
      <c r="W23" s="107"/>
      <c r="X23" s="107"/>
      <c r="Y23" s="107"/>
      <c r="Z23" s="88"/>
      <c r="AA23" s="88"/>
      <c r="AB23" s="88"/>
      <c r="AC23" s="107"/>
      <c r="AD23" s="88"/>
      <c r="AE23" s="107"/>
      <c r="AF23" s="88"/>
      <c r="AG23" s="107"/>
      <c r="AH23" s="86"/>
      <c r="AI23" s="107"/>
      <c r="AJ23" s="86"/>
      <c r="AK23" s="88"/>
    </row>
    <row r="24" spans="1:37" ht="20" customHeight="1">
      <c r="A24" s="95" t="s">
        <v>137</v>
      </c>
      <c r="C24" s="26"/>
      <c r="D24" s="81"/>
      <c r="E24" s="26"/>
      <c r="F24" s="81"/>
      <c r="G24" s="26"/>
      <c r="H24" s="81"/>
      <c r="I24" s="26"/>
      <c r="J24" s="81"/>
      <c r="K24" s="26"/>
      <c r="L24" s="81"/>
      <c r="M24" s="26"/>
      <c r="N24" s="81"/>
      <c r="O24" s="26"/>
      <c r="P24" s="81"/>
      <c r="Q24" s="26"/>
      <c r="R24" s="81"/>
      <c r="U24" s="101"/>
      <c r="W24" s="26"/>
      <c r="X24" s="26"/>
      <c r="Y24" s="26"/>
      <c r="Z24" s="81"/>
      <c r="AA24" s="81"/>
      <c r="AB24" s="81"/>
      <c r="AC24" s="26"/>
      <c r="AD24" s="81"/>
      <c r="AE24" s="26"/>
      <c r="AF24" s="81"/>
      <c r="AG24" s="26"/>
      <c r="AH24" s="101"/>
      <c r="AI24" s="26"/>
      <c r="AJ24" s="101"/>
      <c r="AK24" s="81"/>
    </row>
    <row r="25" spans="1:37" ht="20" customHeight="1">
      <c r="A25" s="95" t="s">
        <v>138</v>
      </c>
      <c r="B25" s="38"/>
      <c r="C25" s="19">
        <v>0</v>
      </c>
      <c r="D25" s="81"/>
      <c r="E25" s="19">
        <v>0</v>
      </c>
      <c r="F25" s="81"/>
      <c r="G25" s="19">
        <v>-16714692</v>
      </c>
      <c r="H25" s="81"/>
      <c r="I25" s="19">
        <v>0</v>
      </c>
      <c r="J25" s="81"/>
      <c r="K25" s="19">
        <v>0</v>
      </c>
      <c r="L25" s="81"/>
      <c r="M25" s="19">
        <v>0</v>
      </c>
      <c r="N25" s="81"/>
      <c r="O25" s="19">
        <v>0</v>
      </c>
      <c r="P25" s="81"/>
      <c r="Q25" s="19">
        <v>-220</v>
      </c>
      <c r="R25" s="81"/>
      <c r="S25" s="19">
        <v>0</v>
      </c>
      <c r="T25" s="19"/>
      <c r="U25" s="19">
        <v>0</v>
      </c>
      <c r="W25" s="19">
        <v>90420</v>
      </c>
      <c r="X25" s="26"/>
      <c r="Y25" s="19">
        <v>-1541</v>
      </c>
      <c r="Z25" s="81"/>
      <c r="AA25" s="19">
        <v>0</v>
      </c>
      <c r="AB25" s="81"/>
      <c r="AC25" s="19">
        <v>1133216</v>
      </c>
      <c r="AD25" s="81"/>
      <c r="AE25" s="19">
        <f>SUM(W25:AC25)</f>
        <v>1222095</v>
      </c>
      <c r="AF25" s="81"/>
      <c r="AG25" s="176">
        <f>SUM(AE25,C25:U25)</f>
        <v>-15492817</v>
      </c>
      <c r="AH25" s="101"/>
      <c r="AI25" s="19">
        <v>-21832440</v>
      </c>
      <c r="AJ25" s="101"/>
      <c r="AK25" s="19">
        <f>SUM(AG25:AI25)</f>
        <v>-37325257</v>
      </c>
    </row>
    <row r="26" spans="1:37" ht="20" customHeight="1">
      <c r="A26" s="95" t="s">
        <v>238</v>
      </c>
      <c r="B26" s="97"/>
      <c r="C26" s="19">
        <v>0</v>
      </c>
      <c r="D26" s="81"/>
      <c r="E26" s="19">
        <v>0</v>
      </c>
      <c r="F26" s="81"/>
      <c r="G26" s="19">
        <v>-2100573</v>
      </c>
      <c r="H26" s="81"/>
      <c r="I26" s="19">
        <v>0</v>
      </c>
      <c r="J26" s="81"/>
      <c r="K26" s="19">
        <v>66948</v>
      </c>
      <c r="L26" s="81"/>
      <c r="M26" s="19">
        <v>0</v>
      </c>
      <c r="N26" s="81"/>
      <c r="O26" s="19">
        <v>0</v>
      </c>
      <c r="P26" s="81"/>
      <c r="Q26" s="19">
        <v>0</v>
      </c>
      <c r="R26" s="81"/>
      <c r="S26" s="19">
        <v>0</v>
      </c>
      <c r="T26" s="19"/>
      <c r="U26" s="19">
        <v>0</v>
      </c>
      <c r="W26" s="19">
        <v>0</v>
      </c>
      <c r="X26" s="26"/>
      <c r="Y26" s="19">
        <v>0</v>
      </c>
      <c r="Z26" s="81"/>
      <c r="AA26" s="19">
        <v>0</v>
      </c>
      <c r="AB26" s="81"/>
      <c r="AC26" s="19">
        <v>0</v>
      </c>
      <c r="AD26" s="81"/>
      <c r="AE26" s="19">
        <f>SUM(W26:AC26)</f>
        <v>0</v>
      </c>
      <c r="AF26" s="81"/>
      <c r="AG26" s="176">
        <f>SUM(AE26,C26:U26)</f>
        <v>-2033625</v>
      </c>
      <c r="AH26" s="101"/>
      <c r="AI26" s="19">
        <v>0</v>
      </c>
      <c r="AJ26" s="101"/>
      <c r="AK26" s="19">
        <f t="shared" ref="AK26" si="0">SUM(AG26:AI26)</f>
        <v>-2033625</v>
      </c>
    </row>
    <row r="27" spans="1:37" ht="20" customHeight="1">
      <c r="A27" s="95" t="s">
        <v>250</v>
      </c>
      <c r="B27" s="97"/>
      <c r="C27" s="19">
        <v>0</v>
      </c>
      <c r="D27" s="81"/>
      <c r="E27" s="19">
        <v>0</v>
      </c>
      <c r="F27" s="81"/>
      <c r="G27" s="19">
        <v>188158</v>
      </c>
      <c r="H27" s="81"/>
      <c r="I27" s="19">
        <v>0</v>
      </c>
      <c r="J27" s="81"/>
      <c r="K27" s="19">
        <v>0</v>
      </c>
      <c r="L27" s="81"/>
      <c r="M27" s="19">
        <v>0</v>
      </c>
      <c r="N27" s="81"/>
      <c r="O27" s="19">
        <v>0</v>
      </c>
      <c r="P27" s="81"/>
      <c r="Q27" s="19">
        <v>0</v>
      </c>
      <c r="R27" s="81"/>
      <c r="S27" s="19">
        <v>0</v>
      </c>
      <c r="T27" s="19"/>
      <c r="U27" s="19">
        <v>0</v>
      </c>
      <c r="W27" s="19">
        <v>0</v>
      </c>
      <c r="X27" s="26"/>
      <c r="Y27" s="19">
        <v>0</v>
      </c>
      <c r="Z27" s="81"/>
      <c r="AA27" s="19">
        <v>0</v>
      </c>
      <c r="AB27" s="81"/>
      <c r="AC27" s="19">
        <v>0</v>
      </c>
      <c r="AD27" s="81"/>
      <c r="AE27" s="19">
        <f>SUM(W27:AC27)</f>
        <v>0</v>
      </c>
      <c r="AF27" s="81"/>
      <c r="AG27" s="176">
        <f>SUM(AE27,C27:U27)</f>
        <v>188158</v>
      </c>
      <c r="AH27" s="101"/>
      <c r="AI27" s="19">
        <v>-342484</v>
      </c>
      <c r="AJ27" s="101"/>
      <c r="AK27" s="19">
        <f t="shared" ref="AK27:AK28" si="1">SUM(AG27:AI27)</f>
        <v>-154326</v>
      </c>
    </row>
    <row r="28" spans="1:37" ht="20" customHeight="1">
      <c r="A28" s="95" t="s">
        <v>139</v>
      </c>
      <c r="B28" s="97"/>
      <c r="C28" s="19">
        <v>0</v>
      </c>
      <c r="D28" s="81"/>
      <c r="E28" s="19">
        <v>0</v>
      </c>
      <c r="F28" s="81"/>
      <c r="G28" s="19">
        <v>0</v>
      </c>
      <c r="H28" s="81"/>
      <c r="I28" s="19">
        <v>0</v>
      </c>
      <c r="J28" s="81"/>
      <c r="K28" s="19">
        <v>0</v>
      </c>
      <c r="L28" s="81"/>
      <c r="M28" s="19">
        <v>0</v>
      </c>
      <c r="N28" s="81"/>
      <c r="O28" s="19">
        <v>0</v>
      </c>
      <c r="P28" s="81"/>
      <c r="Q28" s="19">
        <v>0</v>
      </c>
      <c r="R28" s="81"/>
      <c r="S28" s="19">
        <v>0</v>
      </c>
      <c r="T28" s="19"/>
      <c r="U28" s="19">
        <v>0</v>
      </c>
      <c r="W28" s="19">
        <v>0</v>
      </c>
      <c r="X28" s="26"/>
      <c r="Y28" s="19">
        <v>0</v>
      </c>
      <c r="Z28" s="81"/>
      <c r="AA28" s="19">
        <v>0</v>
      </c>
      <c r="AB28" s="81"/>
      <c r="AC28" s="19">
        <v>0</v>
      </c>
      <c r="AD28" s="81"/>
      <c r="AE28" s="19">
        <f>SUM(W28:AC28)</f>
        <v>0</v>
      </c>
      <c r="AF28" s="81"/>
      <c r="AG28" s="176">
        <f>SUM(AE28,C28:U28)</f>
        <v>0</v>
      </c>
      <c r="AH28" s="101"/>
      <c r="AI28" s="19">
        <v>199824</v>
      </c>
      <c r="AJ28" s="101"/>
      <c r="AK28" s="19">
        <f t="shared" si="1"/>
        <v>199824</v>
      </c>
    </row>
    <row r="29" spans="1:37" ht="20" customHeight="1">
      <c r="A29" s="95" t="s">
        <v>323</v>
      </c>
      <c r="B29" s="97"/>
      <c r="C29" s="19"/>
      <c r="D29" s="81"/>
      <c r="E29" s="19"/>
      <c r="F29" s="81"/>
      <c r="G29" s="19"/>
      <c r="H29" s="81"/>
      <c r="I29" s="19"/>
      <c r="J29" s="81"/>
      <c r="K29" s="19"/>
      <c r="L29" s="81"/>
      <c r="M29" s="19"/>
      <c r="N29" s="81"/>
      <c r="O29" s="19"/>
      <c r="P29" s="81"/>
      <c r="Q29" s="19"/>
      <c r="R29" s="81"/>
      <c r="S29" s="19"/>
      <c r="T29" s="19"/>
      <c r="U29" s="19"/>
      <c r="W29" s="19"/>
      <c r="X29" s="26"/>
      <c r="Y29" s="19"/>
      <c r="Z29" s="81"/>
      <c r="AA29" s="19"/>
      <c r="AB29" s="81"/>
      <c r="AC29" s="19"/>
      <c r="AD29" s="81"/>
      <c r="AE29" s="19"/>
      <c r="AF29" s="81"/>
      <c r="AG29" s="176"/>
      <c r="AH29" s="101"/>
      <c r="AI29" s="19"/>
      <c r="AJ29" s="101"/>
      <c r="AK29" s="19"/>
    </row>
    <row r="30" spans="1:37" ht="20" customHeight="1">
      <c r="A30" s="95" t="s">
        <v>324</v>
      </c>
      <c r="B30" s="97"/>
      <c r="C30" s="19">
        <v>0</v>
      </c>
      <c r="D30" s="81"/>
      <c r="E30" s="19">
        <v>0</v>
      </c>
      <c r="F30" s="81"/>
      <c r="G30" s="19">
        <v>0</v>
      </c>
      <c r="H30" s="81"/>
      <c r="I30" s="19">
        <v>0</v>
      </c>
      <c r="J30" s="81"/>
      <c r="K30" s="19">
        <v>0</v>
      </c>
      <c r="L30" s="81"/>
      <c r="M30" s="19">
        <v>0</v>
      </c>
      <c r="N30" s="81"/>
      <c r="O30" s="19">
        <v>0</v>
      </c>
      <c r="P30" s="81"/>
      <c r="Q30" s="19">
        <v>0</v>
      </c>
      <c r="R30" s="81"/>
      <c r="S30" s="19">
        <v>0</v>
      </c>
      <c r="T30" s="19"/>
      <c r="U30" s="19">
        <v>0</v>
      </c>
      <c r="W30" s="19">
        <v>0</v>
      </c>
      <c r="X30" s="26"/>
      <c r="Y30" s="19">
        <v>0</v>
      </c>
      <c r="Z30" s="81"/>
      <c r="AA30" s="19">
        <v>0</v>
      </c>
      <c r="AB30" s="81"/>
      <c r="AC30" s="19">
        <v>0</v>
      </c>
      <c r="AD30" s="81"/>
      <c r="AE30" s="19">
        <f>SUM(W30:AC30)</f>
        <v>0</v>
      </c>
      <c r="AF30" s="81"/>
      <c r="AG30" s="176">
        <f>SUM(AE30,C30:U30)</f>
        <v>0</v>
      </c>
      <c r="AH30" s="101"/>
      <c r="AI30" s="19">
        <v>13381</v>
      </c>
      <c r="AJ30" s="101"/>
      <c r="AK30" s="19">
        <f t="shared" ref="AK30" si="2">SUM(AG30:AI30)</f>
        <v>13381</v>
      </c>
    </row>
    <row r="31" spans="1:37" ht="20" customHeight="1">
      <c r="A31" s="95" t="s">
        <v>322</v>
      </c>
      <c r="B31" s="38"/>
      <c r="C31" s="103">
        <v>0</v>
      </c>
      <c r="D31" s="104"/>
      <c r="E31" s="103">
        <v>0</v>
      </c>
      <c r="F31" s="104"/>
      <c r="G31" s="103">
        <v>122434</v>
      </c>
      <c r="H31" s="104"/>
      <c r="I31" s="103">
        <v>0</v>
      </c>
      <c r="J31" s="104"/>
      <c r="K31" s="103">
        <v>0</v>
      </c>
      <c r="L31" s="104"/>
      <c r="M31" s="103">
        <v>0</v>
      </c>
      <c r="N31" s="104"/>
      <c r="O31" s="103">
        <v>0</v>
      </c>
      <c r="P31" s="104"/>
      <c r="Q31" s="103">
        <v>-122434</v>
      </c>
      <c r="R31" s="104"/>
      <c r="S31" s="103">
        <v>0</v>
      </c>
      <c r="T31" s="104"/>
      <c r="U31" s="103">
        <v>0</v>
      </c>
      <c r="V31" s="104"/>
      <c r="W31" s="103">
        <v>0</v>
      </c>
      <c r="X31" s="104"/>
      <c r="Y31" s="103">
        <v>0</v>
      </c>
      <c r="Z31" s="104"/>
      <c r="AA31" s="103">
        <v>0</v>
      </c>
      <c r="AB31" s="104"/>
      <c r="AC31" s="103">
        <v>0</v>
      </c>
      <c r="AD31" s="104"/>
      <c r="AE31" s="103">
        <f>SUM(W31:AC31)</f>
        <v>0</v>
      </c>
      <c r="AF31" s="104"/>
      <c r="AG31" s="103">
        <f>SUM(AE31,C31:U31)</f>
        <v>0</v>
      </c>
      <c r="AH31" s="104"/>
      <c r="AI31" s="103">
        <v>0</v>
      </c>
      <c r="AJ31" s="104"/>
      <c r="AK31" s="103">
        <f>SUM(AG31:AI31)</f>
        <v>0</v>
      </c>
    </row>
    <row r="32" spans="1:37" ht="20" customHeight="1">
      <c r="A32" s="100" t="s">
        <v>140</v>
      </c>
      <c r="B32" s="7"/>
      <c r="C32" s="107"/>
      <c r="D32" s="88"/>
      <c r="E32" s="107"/>
      <c r="F32" s="88"/>
      <c r="G32" s="107"/>
      <c r="H32" s="88"/>
      <c r="I32" s="107"/>
      <c r="J32" s="88"/>
      <c r="K32" s="107"/>
      <c r="L32" s="88"/>
      <c r="M32" s="107"/>
      <c r="N32" s="88"/>
      <c r="O32" s="107"/>
      <c r="P32" s="88"/>
      <c r="Q32" s="107"/>
      <c r="R32" s="88"/>
      <c r="U32" s="107"/>
      <c r="W32" s="107"/>
      <c r="X32" s="107"/>
      <c r="Y32" s="107"/>
      <c r="Z32" s="88"/>
      <c r="AA32" s="88"/>
      <c r="AB32" s="88"/>
      <c r="AC32" s="107"/>
      <c r="AD32" s="88"/>
      <c r="AE32" s="107"/>
      <c r="AF32" s="88"/>
      <c r="AG32" s="107"/>
      <c r="AH32" s="86"/>
      <c r="AI32" s="107"/>
      <c r="AJ32" s="86"/>
      <c r="AK32" s="88"/>
    </row>
    <row r="33" spans="1:37" ht="20" customHeight="1">
      <c r="A33" s="100" t="s">
        <v>228</v>
      </c>
      <c r="B33" s="7"/>
      <c r="C33" s="105">
        <f>SUM(C25:C31)</f>
        <v>0</v>
      </c>
      <c r="D33" s="88"/>
      <c r="E33" s="105">
        <f>SUM(E25:E31)</f>
        <v>0</v>
      </c>
      <c r="F33" s="88"/>
      <c r="G33" s="105">
        <f>SUM(G25:G31)</f>
        <v>-18504673</v>
      </c>
      <c r="H33" s="88"/>
      <c r="I33" s="105">
        <f>SUM(I25:I31)</f>
        <v>0</v>
      </c>
      <c r="J33" s="88"/>
      <c r="K33" s="105">
        <f>SUM(K25:K31)</f>
        <v>66948</v>
      </c>
      <c r="L33" s="88"/>
      <c r="M33" s="105">
        <f>SUM(M25:M31)</f>
        <v>0</v>
      </c>
      <c r="N33" s="88"/>
      <c r="O33" s="105">
        <f>SUM(O25:O31)</f>
        <v>0</v>
      </c>
      <c r="P33" s="88"/>
      <c r="Q33" s="105">
        <f>SUM(Q25:Q31)</f>
        <v>-122654</v>
      </c>
      <c r="R33" s="88"/>
      <c r="S33" s="105">
        <f>SUM(S25:S31)</f>
        <v>0</v>
      </c>
      <c r="T33" s="175"/>
      <c r="U33" s="105">
        <f>SUM(U25:U31)</f>
        <v>0</v>
      </c>
      <c r="V33" s="7"/>
      <c r="W33" s="105">
        <f>SUM(W25:W31)</f>
        <v>90420</v>
      </c>
      <c r="X33" s="107"/>
      <c r="Y33" s="105">
        <f>SUM(Y25:Y31)</f>
        <v>-1541</v>
      </c>
      <c r="Z33" s="88"/>
      <c r="AA33" s="105">
        <f>SUM(AA25:AA31)</f>
        <v>0</v>
      </c>
      <c r="AB33" s="88"/>
      <c r="AC33" s="105">
        <f>SUM(AC25:AC31)</f>
        <v>1133216</v>
      </c>
      <c r="AD33" s="88"/>
      <c r="AE33" s="105">
        <f>SUM(AE25:AE31)</f>
        <v>1222095</v>
      </c>
      <c r="AF33" s="88"/>
      <c r="AG33" s="105">
        <f>SUM(AG25:AG31)</f>
        <v>-17338284</v>
      </c>
      <c r="AH33" s="86"/>
      <c r="AI33" s="105">
        <f>SUM(AI25:AI31)</f>
        <v>-21961719</v>
      </c>
      <c r="AJ33" s="86"/>
      <c r="AK33" s="105">
        <f>SUM(AK25:AK31)</f>
        <v>-39300003</v>
      </c>
    </row>
    <row r="34" spans="1:37" ht="20" customHeight="1">
      <c r="A34" s="7" t="s">
        <v>141</v>
      </c>
      <c r="B34" s="7"/>
      <c r="C34" s="108"/>
      <c r="D34" s="41"/>
      <c r="E34" s="108"/>
      <c r="F34" s="41"/>
      <c r="G34" s="108"/>
      <c r="H34" s="41"/>
      <c r="I34" s="108"/>
      <c r="J34" s="41"/>
      <c r="K34" s="108"/>
      <c r="L34" s="41"/>
      <c r="M34" s="108"/>
      <c r="N34" s="41"/>
      <c r="O34" s="108"/>
      <c r="P34" s="86"/>
      <c r="Q34" s="108"/>
      <c r="R34" s="86"/>
      <c r="S34" s="108"/>
      <c r="T34" s="108"/>
      <c r="U34" s="108"/>
      <c r="V34" s="7"/>
      <c r="W34" s="108"/>
      <c r="X34" s="108"/>
      <c r="Y34" s="108"/>
      <c r="Z34" s="41"/>
      <c r="AA34" s="41"/>
      <c r="AB34" s="41"/>
      <c r="AC34" s="108"/>
      <c r="AD34" s="41"/>
      <c r="AE34" s="108"/>
      <c r="AF34" s="41"/>
      <c r="AG34" s="108"/>
      <c r="AH34" s="86"/>
      <c r="AI34" s="108"/>
      <c r="AJ34" s="86"/>
      <c r="AK34" s="88"/>
    </row>
    <row r="35" spans="1:37" ht="20" customHeight="1">
      <c r="A35" s="7" t="s">
        <v>142</v>
      </c>
      <c r="B35" s="7"/>
      <c r="C35" s="106">
        <f>SUM(C33,C21)</f>
        <v>-6606</v>
      </c>
      <c r="D35" s="41"/>
      <c r="E35" s="106">
        <f>SUM(E33,E21)</f>
        <v>-43273</v>
      </c>
      <c r="F35" s="41"/>
      <c r="G35" s="106">
        <f>SUM(G33,G21)</f>
        <v>-18504673</v>
      </c>
      <c r="H35" s="41"/>
      <c r="I35" s="106">
        <f>SUM(I33,I21)</f>
        <v>0</v>
      </c>
      <c r="J35" s="41"/>
      <c r="K35" s="106">
        <f>SUM(K33,K21)</f>
        <v>66948</v>
      </c>
      <c r="L35" s="41"/>
      <c r="M35" s="106">
        <f>SUM(M33,M21)</f>
        <v>0</v>
      </c>
      <c r="N35" s="41"/>
      <c r="O35" s="106">
        <f>SUM(O33,O21)</f>
        <v>1269188</v>
      </c>
      <c r="P35" s="86"/>
      <c r="Q35" s="106">
        <f>SUM(Q33,Q21)</f>
        <v>-13468490</v>
      </c>
      <c r="R35" s="86"/>
      <c r="S35" s="106">
        <f>SUM(S33,S21)</f>
        <v>-2159595</v>
      </c>
      <c r="T35" s="116"/>
      <c r="U35" s="106">
        <f>SUM(U33+U21)</f>
        <v>0</v>
      </c>
      <c r="V35" s="7"/>
      <c r="W35" s="106">
        <f>SUM(W33,W21)</f>
        <v>90420</v>
      </c>
      <c r="X35" s="108"/>
      <c r="Y35" s="106">
        <f>SUM(Y33,Y21)</f>
        <v>-1541</v>
      </c>
      <c r="Z35" s="41"/>
      <c r="AA35" s="106">
        <f>SUM(AA33,AA21)</f>
        <v>0</v>
      </c>
      <c r="AB35" s="41"/>
      <c r="AC35" s="106">
        <f>SUM(AC33,AC21)</f>
        <v>1133216</v>
      </c>
      <c r="AD35" s="41"/>
      <c r="AE35" s="106">
        <f>SUM(AE33,AE21)</f>
        <v>1222095</v>
      </c>
      <c r="AF35" s="41"/>
      <c r="AG35" s="106">
        <f>SUM(AG33+AG21)</f>
        <v>-31624406</v>
      </c>
      <c r="AH35" s="86"/>
      <c r="AI35" s="106">
        <f>SUM(AI33+AI21)</f>
        <v>-31595797</v>
      </c>
      <c r="AJ35" s="86"/>
      <c r="AK35" s="106">
        <f>SUM(AK33+AK21)</f>
        <v>-63220203</v>
      </c>
    </row>
    <row r="36" spans="1:37" ht="20" customHeight="1">
      <c r="A36" s="7" t="s">
        <v>352</v>
      </c>
      <c r="C36" s="37"/>
      <c r="D36" s="41"/>
      <c r="E36" s="37"/>
      <c r="F36" s="41"/>
      <c r="G36" s="37"/>
      <c r="H36" s="41"/>
      <c r="I36" s="37"/>
      <c r="J36" s="41"/>
      <c r="K36" s="37"/>
      <c r="L36" s="41"/>
      <c r="M36" s="37"/>
      <c r="N36" s="41"/>
      <c r="O36" s="37"/>
      <c r="P36" s="86"/>
      <c r="Q36" s="37"/>
      <c r="R36" s="86"/>
      <c r="U36" s="37"/>
      <c r="W36" s="37"/>
      <c r="X36" s="37"/>
      <c r="Y36" s="37"/>
      <c r="Z36" s="41"/>
      <c r="AA36" s="41"/>
      <c r="AB36" s="41"/>
      <c r="AC36" s="37"/>
      <c r="AD36" s="41"/>
      <c r="AE36" s="37"/>
      <c r="AF36" s="41"/>
      <c r="AG36" s="37"/>
      <c r="AH36" s="86"/>
      <c r="AI36" s="37"/>
      <c r="AJ36" s="86"/>
      <c r="AK36" s="81"/>
    </row>
    <row r="37" spans="1:37" ht="20" customHeight="1">
      <c r="A37" s="95" t="s">
        <v>143</v>
      </c>
      <c r="C37" s="19">
        <v>0</v>
      </c>
      <c r="D37" s="81"/>
      <c r="E37" s="19">
        <v>0</v>
      </c>
      <c r="F37" s="81"/>
      <c r="G37" s="19">
        <v>0</v>
      </c>
      <c r="H37" s="81"/>
      <c r="I37" s="19">
        <v>0</v>
      </c>
      <c r="J37" s="81"/>
      <c r="K37" s="19">
        <v>0</v>
      </c>
      <c r="L37" s="81"/>
      <c r="M37" s="19">
        <v>0</v>
      </c>
      <c r="N37" s="81"/>
      <c r="O37" s="19">
        <v>0</v>
      </c>
      <c r="P37" s="81"/>
      <c r="Q37" s="19">
        <v>25197488</v>
      </c>
      <c r="R37" s="81"/>
      <c r="S37" s="19">
        <v>0</v>
      </c>
      <c r="T37" s="19"/>
      <c r="U37" s="19">
        <v>0</v>
      </c>
      <c r="W37" s="19">
        <v>0</v>
      </c>
      <c r="X37" s="26"/>
      <c r="Y37" s="19">
        <v>0</v>
      </c>
      <c r="Z37" s="81"/>
      <c r="AA37" s="19">
        <v>0</v>
      </c>
      <c r="AB37" s="81"/>
      <c r="AC37" s="19">
        <v>0</v>
      </c>
      <c r="AD37" s="81"/>
      <c r="AE37" s="19">
        <f>SUM(W37:AC37)</f>
        <v>0</v>
      </c>
      <c r="AF37" s="81"/>
      <c r="AG37" s="176">
        <f>SUM(AE37,C37:U37)</f>
        <v>25197488</v>
      </c>
      <c r="AH37" s="101"/>
      <c r="AI37" s="19">
        <v>3446627</v>
      </c>
      <c r="AJ37" s="101"/>
      <c r="AK37" s="19">
        <f>SUM(AG37:AI37)</f>
        <v>28644115</v>
      </c>
    </row>
    <row r="38" spans="1:37" ht="20" customHeight="1">
      <c r="A38" s="95" t="s">
        <v>258</v>
      </c>
      <c r="B38" s="7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</row>
    <row r="39" spans="1:37" ht="20" customHeight="1">
      <c r="A39" s="95" t="s">
        <v>266</v>
      </c>
      <c r="B39" s="38"/>
      <c r="C39" s="19">
        <v>0</v>
      </c>
      <c r="D39" s="81"/>
      <c r="E39" s="19">
        <v>0</v>
      </c>
      <c r="F39" s="81"/>
      <c r="G39" s="19">
        <v>0</v>
      </c>
      <c r="H39" s="81"/>
      <c r="I39" s="19">
        <v>0</v>
      </c>
      <c r="J39" s="81"/>
      <c r="K39" s="19">
        <v>0</v>
      </c>
      <c r="L39" s="81"/>
      <c r="M39" s="19">
        <v>0</v>
      </c>
      <c r="N39" s="81"/>
      <c r="O39" s="19">
        <v>0</v>
      </c>
      <c r="P39" s="81"/>
      <c r="Q39" s="19">
        <v>-625515</v>
      </c>
      <c r="R39" s="81"/>
      <c r="S39" s="19">
        <v>0</v>
      </c>
      <c r="T39" s="19"/>
      <c r="U39" s="19">
        <v>0</v>
      </c>
      <c r="W39" s="19">
        <v>0</v>
      </c>
      <c r="X39" s="101"/>
      <c r="Y39" s="19">
        <v>0</v>
      </c>
      <c r="Z39" s="101"/>
      <c r="AA39" s="19">
        <v>0</v>
      </c>
      <c r="AB39" s="101"/>
      <c r="AC39" s="19">
        <v>0</v>
      </c>
      <c r="AD39" s="101"/>
      <c r="AE39" s="19">
        <f>SUM(W39:AC39)</f>
        <v>0</v>
      </c>
      <c r="AF39" s="101"/>
      <c r="AG39" s="131">
        <f>SUM(AE39,C39:U39)</f>
        <v>-625515</v>
      </c>
      <c r="AH39" s="101"/>
      <c r="AI39" s="19">
        <v>-6077</v>
      </c>
      <c r="AJ39" s="101"/>
      <c r="AK39" s="19">
        <f>SUM(AG39:AI39)</f>
        <v>-631592</v>
      </c>
    </row>
    <row r="40" spans="1:37" ht="20" customHeight="1">
      <c r="A40" s="95" t="s">
        <v>144</v>
      </c>
      <c r="C40" s="15">
        <v>0</v>
      </c>
      <c r="D40" s="81"/>
      <c r="E40" s="15">
        <v>0</v>
      </c>
      <c r="F40" s="81"/>
      <c r="G40" s="15">
        <v>0</v>
      </c>
      <c r="H40" s="81"/>
      <c r="I40" s="15">
        <v>0</v>
      </c>
      <c r="J40" s="81"/>
      <c r="K40" s="15">
        <v>0</v>
      </c>
      <c r="L40" s="81"/>
      <c r="M40" s="15">
        <v>0</v>
      </c>
      <c r="N40" s="81"/>
      <c r="O40" s="15">
        <v>0</v>
      </c>
      <c r="P40" s="81"/>
      <c r="Q40" s="15">
        <v>0</v>
      </c>
      <c r="R40" s="81"/>
      <c r="S40" s="15">
        <v>0</v>
      </c>
      <c r="T40" s="19"/>
      <c r="U40" s="15">
        <v>0</v>
      </c>
      <c r="W40" s="15">
        <v>-2909359</v>
      </c>
      <c r="X40" s="81"/>
      <c r="Y40" s="15">
        <v>-1441845</v>
      </c>
      <c r="Z40" s="81"/>
      <c r="AA40" s="15">
        <v>-858838</v>
      </c>
      <c r="AB40" s="81"/>
      <c r="AC40" s="15">
        <v>44003</v>
      </c>
      <c r="AD40" s="81"/>
      <c r="AE40" s="15">
        <f>SUM(W40:AC40)</f>
        <v>-5166039</v>
      </c>
      <c r="AF40" s="81"/>
      <c r="AG40" s="15">
        <f>SUM(AE40,C40:U40)</f>
        <v>-5166039</v>
      </c>
      <c r="AH40" s="101"/>
      <c r="AI40" s="15">
        <v>80335</v>
      </c>
      <c r="AJ40" s="101"/>
      <c r="AK40" s="15">
        <f>SUM(AG40:AI40)</f>
        <v>-5085704</v>
      </c>
    </row>
    <row r="41" spans="1:37" ht="20" customHeight="1">
      <c r="A41" s="7" t="s">
        <v>198</v>
      </c>
      <c r="C41" s="109">
        <f>SUM(C37:C40)</f>
        <v>0</v>
      </c>
      <c r="D41" s="88"/>
      <c r="E41" s="109">
        <f>SUM(E37:E40)</f>
        <v>0</v>
      </c>
      <c r="F41" s="88"/>
      <c r="G41" s="109">
        <f>SUM(G37:G40)</f>
        <v>0</v>
      </c>
      <c r="H41" s="88"/>
      <c r="I41" s="109">
        <f>SUM(I37:I40)</f>
        <v>0</v>
      </c>
      <c r="J41" s="88"/>
      <c r="K41" s="109">
        <f>SUM(K37:K40)</f>
        <v>0</v>
      </c>
      <c r="L41" s="88"/>
      <c r="M41" s="106">
        <f>SUM(M37:M40)</f>
        <v>0</v>
      </c>
      <c r="N41" s="88"/>
      <c r="O41" s="109">
        <f>SUM(O37:O40)</f>
        <v>0</v>
      </c>
      <c r="P41" s="88"/>
      <c r="Q41" s="109">
        <f>SUM(Q37:Q40)</f>
        <v>24571973</v>
      </c>
      <c r="R41" s="88"/>
      <c r="S41" s="109">
        <f>SUM(S37:S40)</f>
        <v>0</v>
      </c>
      <c r="T41" s="111"/>
      <c r="U41" s="109">
        <f>SUM(U37:U40)</f>
        <v>0</v>
      </c>
      <c r="W41" s="109">
        <f>SUM(W37:W40)</f>
        <v>-2909359</v>
      </c>
      <c r="X41" s="107"/>
      <c r="Y41" s="109">
        <f>SUM(Y37:Y40)</f>
        <v>-1441845</v>
      </c>
      <c r="Z41" s="88"/>
      <c r="AA41" s="109">
        <f>SUM(AA37:AA40)</f>
        <v>-858838</v>
      </c>
      <c r="AB41" s="88"/>
      <c r="AC41" s="109">
        <f>SUM(AC37:AC40)</f>
        <v>44003</v>
      </c>
      <c r="AD41" s="88"/>
      <c r="AE41" s="109">
        <f>SUM(AE37:AE40)</f>
        <v>-5166039</v>
      </c>
      <c r="AF41" s="88"/>
      <c r="AG41" s="109">
        <f>SUM(AG37:AG40)</f>
        <v>19405934</v>
      </c>
      <c r="AH41" s="86"/>
      <c r="AI41" s="109">
        <f>SUM(AI37:AI40)</f>
        <v>3520885</v>
      </c>
      <c r="AJ41" s="86"/>
      <c r="AK41" s="109">
        <f>SUM(AK37:AK40)</f>
        <v>22926819</v>
      </c>
    </row>
    <row r="42" spans="1:37" ht="20" customHeight="1">
      <c r="A42" s="95" t="s">
        <v>206</v>
      </c>
      <c r="C42" s="111"/>
      <c r="D42" s="88"/>
      <c r="E42" s="111"/>
      <c r="F42" s="88"/>
      <c r="G42" s="111"/>
      <c r="H42" s="88"/>
      <c r="I42" s="111"/>
      <c r="J42" s="88"/>
      <c r="K42" s="111"/>
      <c r="L42" s="88"/>
      <c r="M42" s="116"/>
      <c r="N42" s="88"/>
      <c r="O42" s="111"/>
      <c r="P42" s="88"/>
      <c r="Q42" s="111"/>
      <c r="R42" s="88"/>
      <c r="S42" s="111"/>
      <c r="T42" s="111"/>
      <c r="U42" s="111"/>
      <c r="W42" s="111"/>
      <c r="X42" s="107"/>
      <c r="Y42" s="111"/>
      <c r="Z42" s="88"/>
      <c r="AA42" s="111"/>
      <c r="AB42" s="88"/>
      <c r="AC42" s="111"/>
      <c r="AD42" s="88"/>
      <c r="AE42" s="111"/>
      <c r="AF42" s="88"/>
      <c r="AG42" s="111"/>
      <c r="AH42" s="86"/>
      <c r="AI42" s="111"/>
      <c r="AJ42" s="86"/>
      <c r="AK42" s="111"/>
    </row>
    <row r="43" spans="1:37" ht="20" customHeight="1">
      <c r="A43" s="95" t="s">
        <v>187</v>
      </c>
      <c r="B43" s="38">
        <v>24</v>
      </c>
      <c r="C43" s="19">
        <v>0</v>
      </c>
      <c r="D43" s="81"/>
      <c r="E43" s="19">
        <v>0</v>
      </c>
      <c r="F43" s="81"/>
      <c r="G43" s="19">
        <v>0</v>
      </c>
      <c r="H43" s="81"/>
      <c r="I43" s="19">
        <v>0</v>
      </c>
      <c r="J43" s="81"/>
      <c r="K43" s="19">
        <v>0</v>
      </c>
      <c r="L43" s="81"/>
      <c r="M43" s="19">
        <v>0</v>
      </c>
      <c r="N43" s="81"/>
      <c r="O43" s="19">
        <v>0</v>
      </c>
      <c r="P43" s="81"/>
      <c r="Q43" s="19">
        <v>-1070670</v>
      </c>
      <c r="R43" s="81"/>
      <c r="S43" s="19">
        <v>0</v>
      </c>
      <c r="T43" s="19"/>
      <c r="U43" s="19">
        <v>0</v>
      </c>
      <c r="W43" s="19">
        <v>0</v>
      </c>
      <c r="X43" s="101"/>
      <c r="Y43" s="19">
        <v>0</v>
      </c>
      <c r="Z43" s="101"/>
      <c r="AA43" s="19">
        <v>0</v>
      </c>
      <c r="AB43" s="101"/>
      <c r="AC43" s="19">
        <v>0</v>
      </c>
      <c r="AD43" s="101"/>
      <c r="AE43" s="19">
        <f>SUM(W43:AC43)</f>
        <v>0</v>
      </c>
      <c r="AF43" s="101"/>
      <c r="AG43" s="19">
        <f>SUM(AE43,C43:U43)</f>
        <v>-1070670</v>
      </c>
      <c r="AH43" s="101"/>
      <c r="AI43" s="19">
        <v>0</v>
      </c>
      <c r="AJ43" s="101"/>
      <c r="AK43" s="19">
        <f>SUM(AG43:AI43)</f>
        <v>-1070670</v>
      </c>
    </row>
    <row r="44" spans="1:37" ht="20" customHeight="1">
      <c r="A44" s="95" t="s">
        <v>183</v>
      </c>
      <c r="C44" s="123">
        <v>0</v>
      </c>
      <c r="D44" s="81"/>
      <c r="E44" s="123">
        <v>0</v>
      </c>
      <c r="F44" s="81"/>
      <c r="G44" s="123">
        <v>0</v>
      </c>
      <c r="H44" s="81"/>
      <c r="I44" s="123">
        <v>0</v>
      </c>
      <c r="J44" s="81"/>
      <c r="K44" s="123">
        <v>0</v>
      </c>
      <c r="L44" s="81"/>
      <c r="M44" s="180">
        <v>0</v>
      </c>
      <c r="N44" s="81"/>
      <c r="O44" s="123">
        <v>0</v>
      </c>
      <c r="P44" s="81"/>
      <c r="Q44" s="123">
        <v>1107037</v>
      </c>
      <c r="R44" s="81"/>
      <c r="S44" s="123">
        <v>0</v>
      </c>
      <c r="T44" s="122"/>
      <c r="U44" s="123">
        <v>0</v>
      </c>
      <c r="W44" s="123">
        <v>0</v>
      </c>
      <c r="X44" s="182"/>
      <c r="Y44" s="123">
        <v>0</v>
      </c>
      <c r="Z44" s="81"/>
      <c r="AA44" s="123">
        <v>-587797</v>
      </c>
      <c r="AB44" s="81"/>
      <c r="AC44" s="123">
        <v>-519240</v>
      </c>
      <c r="AD44" s="81"/>
      <c r="AE44" s="123">
        <v>-1107037</v>
      </c>
      <c r="AF44" s="88"/>
      <c r="AG44" s="123">
        <f>SUM(AE44,C44:U44)</f>
        <v>0</v>
      </c>
      <c r="AH44" s="86"/>
      <c r="AI44" s="109">
        <v>0</v>
      </c>
      <c r="AJ44" s="86"/>
      <c r="AK44" s="123">
        <f>SUM(AG44:AI44)</f>
        <v>0</v>
      </c>
    </row>
    <row r="45" spans="1:37" ht="20" customHeight="1" thickBot="1">
      <c r="A45" s="7" t="s">
        <v>278</v>
      </c>
      <c r="C45" s="110">
        <f>C35+SUM(C42:C44)+C14+C41</f>
        <v>8406963</v>
      </c>
      <c r="D45" s="41"/>
      <c r="E45" s="110">
        <f>E35+SUM(E42:E44)+E14+E41</f>
        <v>55960752</v>
      </c>
      <c r="F45" s="41"/>
      <c r="G45" s="110">
        <f>G35+SUM(G42:G44)+G14+G41</f>
        <v>-15276934</v>
      </c>
      <c r="H45" s="41"/>
      <c r="I45" s="110">
        <f>I35+SUM(I42:I44)+I14+I41</f>
        <v>-9917</v>
      </c>
      <c r="J45" s="41"/>
      <c r="K45" s="110">
        <f>K35+SUM(K42:K44)+K14+K41</f>
        <v>3688893</v>
      </c>
      <c r="L45" s="41"/>
      <c r="M45" s="110">
        <f>M35+SUM(M42:M44)+M14+M41</f>
        <v>929166</v>
      </c>
      <c r="N45" s="7"/>
      <c r="O45" s="110">
        <f>O35+SUM(O42:O44)+O14+O41</f>
        <v>4935753</v>
      </c>
      <c r="P45" s="41"/>
      <c r="Q45" s="110">
        <f>Q35+SUM(Q42:Q44)+Q14+Q41</f>
        <v>147667873</v>
      </c>
      <c r="R45" s="41"/>
      <c r="S45" s="110">
        <f>S35+SUM(S42:S44)+S14+S41</f>
        <v>-10449671</v>
      </c>
      <c r="T45" s="88"/>
      <c r="U45" s="110">
        <f>U35+SUM(U42:U44)+U14+U41</f>
        <v>26932000</v>
      </c>
      <c r="W45" s="110">
        <f>W35+SUM(W42:W44)+W14+W41</f>
        <v>-50780457</v>
      </c>
      <c r="X45" s="41"/>
      <c r="Y45" s="110">
        <f>Y35+SUM(Y42:Y44)+Y14+Y41</f>
        <v>-345827</v>
      </c>
      <c r="Z45" s="111"/>
      <c r="AA45" s="110">
        <f>AA35+SUM(AA42:AA44)+AA14+AA41</f>
        <v>3370477</v>
      </c>
      <c r="AB45" s="111"/>
      <c r="AC45" s="110">
        <f>AC35+SUM(AC42:AC44)+AC14+AC41</f>
        <v>57722457</v>
      </c>
      <c r="AD45" s="41"/>
      <c r="AE45" s="110">
        <f>AE35+SUM(AE42:AE44)+AE14+AE41</f>
        <v>9966650</v>
      </c>
      <c r="AF45" s="41"/>
      <c r="AG45" s="110">
        <f>AG35+SUM(AG42:AG44)+AG14+AG41</f>
        <v>232751528</v>
      </c>
      <c r="AH45" s="7"/>
      <c r="AI45" s="110">
        <f>AI35+SUM(AI42:AI44)+AI14+AI41</f>
        <v>19107960</v>
      </c>
      <c r="AJ45" s="7"/>
      <c r="AK45" s="110">
        <f>AK35+SUM(AK42:AK44)+AK14+AK41</f>
        <v>251859488</v>
      </c>
    </row>
    <row r="46" spans="1:37" ht="20" customHeight="1" thickTop="1"/>
  </sheetData>
  <mergeCells count="3">
    <mergeCell ref="C5:AK5"/>
    <mergeCell ref="W6:AE6"/>
    <mergeCell ref="M6:Q6"/>
  </mergeCells>
  <pageMargins left="0.56999999999999995" right="0.56999999999999995" top="0.48" bottom="0.5" header="0.5" footer="0.5"/>
  <pageSetup paperSize="9" scale="42" firstPageNumber="15" fitToHeight="0" orientation="landscape" useFirstPageNumber="1" r:id="rId1"/>
  <headerFooter>
    <oddFooter>&amp;L&amp;13  The accompanying notes are an integral part of these financial statements.&amp;12
&amp;C&amp;14&amp;P</oddFooter>
  </headerFooter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FAE03-5ADB-4B0D-AC89-5922A52E551F}">
  <sheetPr>
    <pageSetUpPr fitToPage="1"/>
  </sheetPr>
  <dimension ref="A1:AD30"/>
  <sheetViews>
    <sheetView zoomScaleNormal="100" zoomScaleSheetLayoutView="100" workbookViewId="0"/>
  </sheetViews>
  <sheetFormatPr defaultColWidth="9.36328125" defaultRowHeight="20.25" customHeight="1"/>
  <cols>
    <col min="1" max="1" width="55.54296875" style="95" customWidth="1"/>
    <col min="2" max="2" width="7.453125" style="95" customWidth="1"/>
    <col min="3" max="3" width="1.54296875" style="95" customWidth="1"/>
    <col min="4" max="4" width="13.6328125" style="95" bestFit="1" customWidth="1"/>
    <col min="5" max="5" width="1.453125" style="95" customWidth="1"/>
    <col min="6" max="6" width="13" style="95" customWidth="1"/>
    <col min="7" max="7" width="1.453125" style="95" customWidth="1"/>
    <col min="8" max="8" width="14.6328125" style="95" customWidth="1"/>
    <col min="9" max="9" width="1.453125" style="95" customWidth="1"/>
    <col min="10" max="10" width="11.453125" style="95" customWidth="1"/>
    <col min="11" max="11" width="1.453125" style="95" customWidth="1"/>
    <col min="12" max="12" width="9.90625" style="95" customWidth="1"/>
    <col min="13" max="13" width="1.453125" style="95" customWidth="1"/>
    <col min="14" max="14" width="11.6328125" style="95" customWidth="1"/>
    <col min="15" max="15" width="1.453125" style="95" customWidth="1"/>
    <col min="16" max="16" width="14.6328125" style="95" customWidth="1"/>
    <col min="17" max="17" width="1.453125" style="95" customWidth="1"/>
    <col min="18" max="18" width="12.08984375" style="95" customWidth="1"/>
    <col min="19" max="19" width="1.36328125" style="95" customWidth="1"/>
    <col min="20" max="20" width="12.54296875" style="95" customWidth="1"/>
    <col min="21" max="21" width="1.453125" style="95" customWidth="1"/>
    <col min="22" max="22" width="10.36328125" style="95" customWidth="1"/>
    <col min="23" max="23" width="1.453125" style="95" customWidth="1"/>
    <col min="24" max="24" width="10.6328125" style="95" customWidth="1"/>
    <col min="25" max="25" width="1.453125" style="95" customWidth="1"/>
    <col min="26" max="26" width="11.6328125" style="95" customWidth="1"/>
    <col min="27" max="27" width="1.453125" style="95" customWidth="1"/>
    <col min="28" max="28" width="14.36328125" style="95" customWidth="1"/>
    <col min="29" max="29" width="1.54296875" style="95" customWidth="1"/>
    <col min="30" max="30" width="17" style="95" customWidth="1"/>
    <col min="31" max="16384" width="9.36328125" style="95"/>
  </cols>
  <sheetData>
    <row r="1" spans="1:30" ht="20.25" customHeight="1">
      <c r="A1" s="7" t="s">
        <v>104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V1" s="7"/>
      <c r="W1" s="7"/>
      <c r="X1" s="7"/>
      <c r="Y1" s="7"/>
      <c r="Z1" s="7"/>
      <c r="AA1" s="7"/>
    </row>
    <row r="2" spans="1:30" ht="20.25" customHeight="1">
      <c r="A2" s="7" t="s">
        <v>105</v>
      </c>
      <c r="B2" s="7"/>
      <c r="C2" s="7"/>
    </row>
    <row r="3" spans="1:30" ht="20.25" customHeight="1">
      <c r="A3" s="140" t="s">
        <v>106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V3" s="140"/>
      <c r="W3" s="140"/>
      <c r="X3" s="140"/>
      <c r="Y3" s="140"/>
      <c r="Z3" s="140"/>
      <c r="AA3" s="140"/>
    </row>
    <row r="4" spans="1:30" ht="20.25" customHeight="1">
      <c r="A4" s="112"/>
      <c r="B4" s="112"/>
      <c r="C4" s="112"/>
      <c r="AD4" s="93" t="s">
        <v>3</v>
      </c>
    </row>
    <row r="5" spans="1:30" ht="20.25" customHeight="1">
      <c r="A5" s="113"/>
      <c r="B5" s="113"/>
      <c r="C5" s="113"/>
      <c r="D5" s="209" t="s">
        <v>145</v>
      </c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</row>
    <row r="6" spans="1:30" ht="20.25" customHeight="1">
      <c r="A6" s="113"/>
      <c r="B6" s="113"/>
      <c r="C6" s="113"/>
      <c r="D6" s="94"/>
      <c r="E6" s="94"/>
      <c r="F6" s="94"/>
      <c r="G6" s="94"/>
      <c r="H6" s="94"/>
      <c r="I6" s="94"/>
      <c r="J6" s="94"/>
      <c r="K6" s="94"/>
      <c r="L6" s="210" t="s">
        <v>67</v>
      </c>
      <c r="M6" s="210"/>
      <c r="N6" s="210"/>
      <c r="O6" s="210"/>
      <c r="P6" s="210"/>
      <c r="Q6" s="94"/>
      <c r="R6" s="94"/>
      <c r="S6" s="94"/>
      <c r="U6" s="94"/>
      <c r="V6" s="210" t="s">
        <v>72</v>
      </c>
      <c r="W6" s="210"/>
      <c r="X6" s="210"/>
      <c r="Y6" s="210"/>
      <c r="Z6" s="210"/>
      <c r="AA6" s="210"/>
      <c r="AB6" s="210"/>
      <c r="AC6" s="94"/>
      <c r="AD6" s="94"/>
    </row>
    <row r="7" spans="1:30" ht="20.25" customHeight="1">
      <c r="A7" s="113"/>
      <c r="B7" s="113"/>
      <c r="C7" s="113"/>
      <c r="D7" s="94"/>
      <c r="E7" s="94"/>
      <c r="F7" s="94"/>
      <c r="G7" s="94"/>
      <c r="H7" s="96" t="s">
        <v>264</v>
      </c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U7" s="94"/>
      <c r="V7" s="96"/>
      <c r="W7" s="96"/>
      <c r="X7" s="96"/>
      <c r="Y7" s="96"/>
      <c r="Z7" s="96"/>
      <c r="AA7" s="96"/>
      <c r="AB7" s="96"/>
      <c r="AC7" s="94"/>
      <c r="AD7" s="94"/>
    </row>
    <row r="8" spans="1:30" ht="20.25" customHeight="1">
      <c r="A8" s="113"/>
      <c r="B8" s="113"/>
      <c r="C8" s="113"/>
      <c r="D8" s="94"/>
      <c r="E8" s="94"/>
      <c r="F8" s="94"/>
      <c r="G8" s="94"/>
      <c r="H8" s="96" t="s">
        <v>260</v>
      </c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U8" s="94"/>
      <c r="V8" s="96"/>
      <c r="W8" s="96"/>
      <c r="X8" s="96"/>
      <c r="Y8" s="96"/>
      <c r="Z8" s="96"/>
      <c r="AA8" s="96"/>
      <c r="AB8" s="96" t="s">
        <v>108</v>
      </c>
      <c r="AC8" s="94"/>
      <c r="AD8" s="94"/>
    </row>
    <row r="9" spans="1:30" ht="20.25" customHeight="1">
      <c r="D9" s="96" t="s">
        <v>109</v>
      </c>
      <c r="E9" s="96"/>
      <c r="F9" s="96" t="s">
        <v>65</v>
      </c>
      <c r="H9" s="96" t="s">
        <v>262</v>
      </c>
      <c r="I9" s="96"/>
      <c r="K9" s="96"/>
      <c r="M9" s="96"/>
      <c r="N9" s="96" t="s">
        <v>119</v>
      </c>
      <c r="P9" s="96"/>
      <c r="Q9" s="96"/>
      <c r="R9" s="96"/>
      <c r="S9" s="96"/>
      <c r="T9" s="96" t="s">
        <v>112</v>
      </c>
      <c r="U9" s="96"/>
      <c r="V9" s="96" t="s">
        <v>254</v>
      </c>
      <c r="W9" s="96"/>
      <c r="X9" s="96"/>
      <c r="Y9" s="96"/>
      <c r="Z9" s="96"/>
      <c r="AA9" s="96"/>
      <c r="AB9" s="96" t="s">
        <v>272</v>
      </c>
      <c r="AC9" s="96"/>
      <c r="AD9" s="96" t="s">
        <v>236</v>
      </c>
    </row>
    <row r="10" spans="1:30" ht="20.25" customHeight="1">
      <c r="D10" s="96" t="s">
        <v>114</v>
      </c>
      <c r="E10" s="96"/>
      <c r="F10" s="96" t="s">
        <v>146</v>
      </c>
      <c r="G10" s="96"/>
      <c r="H10" s="96" t="s">
        <v>263</v>
      </c>
      <c r="I10" s="96"/>
      <c r="J10" s="96" t="s">
        <v>116</v>
      </c>
      <c r="K10" s="96"/>
      <c r="L10" s="96" t="s">
        <v>118</v>
      </c>
      <c r="M10" s="96"/>
      <c r="N10" s="96" t="s">
        <v>123</v>
      </c>
      <c r="P10" s="96"/>
      <c r="Q10" s="96"/>
      <c r="R10" s="96" t="s">
        <v>119</v>
      </c>
      <c r="S10" s="96"/>
      <c r="T10" s="96" t="s">
        <v>147</v>
      </c>
      <c r="U10" s="96"/>
      <c r="V10" s="96" t="s">
        <v>126</v>
      </c>
      <c r="W10" s="96"/>
      <c r="X10" s="96" t="s">
        <v>256</v>
      </c>
      <c r="Y10" s="96"/>
      <c r="Z10" s="96" t="s">
        <v>257</v>
      </c>
      <c r="AA10" s="96"/>
      <c r="AB10" s="96" t="s">
        <v>273</v>
      </c>
      <c r="AC10" s="96"/>
      <c r="AD10" s="96" t="s">
        <v>237</v>
      </c>
    </row>
    <row r="11" spans="1:30" ht="20.25" customHeight="1">
      <c r="B11" s="38" t="s">
        <v>10</v>
      </c>
      <c r="C11" s="97"/>
      <c r="D11" s="98" t="s">
        <v>122</v>
      </c>
      <c r="E11" s="96"/>
      <c r="F11" s="98" t="s">
        <v>123</v>
      </c>
      <c r="G11" s="96"/>
      <c r="H11" s="98" t="s">
        <v>117</v>
      </c>
      <c r="I11" s="96"/>
      <c r="J11" s="98" t="s">
        <v>124</v>
      </c>
      <c r="K11" s="96"/>
      <c r="L11" s="98" t="s">
        <v>125</v>
      </c>
      <c r="M11" s="96"/>
      <c r="N11" s="98" t="s">
        <v>287</v>
      </c>
      <c r="P11" s="98" t="s">
        <v>111</v>
      </c>
      <c r="Q11" s="96"/>
      <c r="R11" s="98" t="s">
        <v>123</v>
      </c>
      <c r="S11" s="96"/>
      <c r="T11" s="98" t="s">
        <v>148</v>
      </c>
      <c r="U11" s="96"/>
      <c r="V11" s="98" t="s">
        <v>265</v>
      </c>
      <c r="W11" s="96"/>
      <c r="X11" s="98" t="s">
        <v>125</v>
      </c>
      <c r="Y11" s="96"/>
      <c r="Z11" s="98" t="s">
        <v>125</v>
      </c>
      <c r="AA11" s="96"/>
      <c r="AB11" s="98" t="s">
        <v>127</v>
      </c>
      <c r="AC11" s="96"/>
      <c r="AD11" s="98" t="s">
        <v>130</v>
      </c>
    </row>
    <row r="12" spans="1:30" ht="20.25" customHeight="1">
      <c r="A12" s="7"/>
      <c r="B12" s="7"/>
      <c r="C12" s="7"/>
      <c r="D12" s="101"/>
      <c r="E12" s="101"/>
      <c r="F12" s="101"/>
      <c r="G12" s="101"/>
      <c r="H12" s="37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</row>
    <row r="13" spans="1:30" ht="20.25" customHeight="1">
      <c r="A13" s="7" t="s">
        <v>218</v>
      </c>
      <c r="B13" s="7"/>
      <c r="C13" s="7"/>
      <c r="H13" s="37"/>
    </row>
    <row r="14" spans="1:30" s="7" customFormat="1" ht="20.25" customHeight="1">
      <c r="A14" s="7" t="s">
        <v>219</v>
      </c>
      <c r="D14" s="29">
        <v>8413569</v>
      </c>
      <c r="E14" s="29"/>
      <c r="F14" s="29">
        <v>55113998</v>
      </c>
      <c r="G14" s="29"/>
      <c r="H14" s="29">
        <v>490423</v>
      </c>
      <c r="I14" s="29"/>
      <c r="J14" s="29">
        <v>3470021</v>
      </c>
      <c r="K14" s="29"/>
      <c r="L14" s="29">
        <v>929166</v>
      </c>
      <c r="M14" s="29"/>
      <c r="N14" s="29">
        <v>3666565</v>
      </c>
      <c r="O14" s="29"/>
      <c r="P14" s="29">
        <v>45651693</v>
      </c>
      <c r="Q14" s="29"/>
      <c r="R14" s="29">
        <v>-3666565</v>
      </c>
      <c r="S14" s="116"/>
      <c r="T14" s="29">
        <v>26932000</v>
      </c>
      <c r="U14" s="29"/>
      <c r="V14" s="29">
        <v>-1497</v>
      </c>
      <c r="W14" s="29"/>
      <c r="X14" s="29">
        <v>418967</v>
      </c>
      <c r="Y14" s="29"/>
      <c r="Z14" s="29">
        <v>9618597</v>
      </c>
      <c r="AA14" s="29"/>
      <c r="AB14" s="29">
        <f>SUM(V14:AA14)</f>
        <v>10036067</v>
      </c>
      <c r="AC14" s="29"/>
      <c r="AD14" s="29">
        <f>AB14+SUM(D14:T14)</f>
        <v>151036937</v>
      </c>
    </row>
    <row r="15" spans="1:30" ht="20.25" customHeight="1">
      <c r="A15" s="7" t="s">
        <v>131</v>
      </c>
      <c r="B15" s="7"/>
      <c r="C15" s="7"/>
      <c r="D15" s="107"/>
      <c r="E15" s="87"/>
      <c r="F15" s="107"/>
      <c r="G15" s="108"/>
      <c r="H15" s="108"/>
      <c r="I15" s="107"/>
      <c r="J15" s="108"/>
      <c r="K15" s="88"/>
      <c r="L15" s="107"/>
      <c r="M15" s="88"/>
      <c r="N15" s="107"/>
      <c r="O15" s="88"/>
      <c r="P15" s="107"/>
      <c r="Q15" s="88"/>
      <c r="R15" s="88"/>
      <c r="S15" s="88"/>
      <c r="T15" s="7"/>
      <c r="U15" s="88"/>
      <c r="V15" s="88"/>
      <c r="W15" s="88"/>
      <c r="X15" s="88"/>
      <c r="Y15" s="88"/>
      <c r="Z15" s="107"/>
      <c r="AA15" s="88"/>
      <c r="AB15" s="107"/>
      <c r="AC15" s="88"/>
      <c r="AD15" s="107"/>
    </row>
    <row r="16" spans="1:30" ht="20.25" customHeight="1">
      <c r="A16" s="100" t="s">
        <v>149</v>
      </c>
      <c r="B16" s="7"/>
      <c r="C16" s="7"/>
      <c r="D16" s="107"/>
      <c r="E16" s="87"/>
      <c r="F16" s="107"/>
      <c r="G16" s="108"/>
      <c r="H16" s="108"/>
      <c r="I16" s="107"/>
      <c r="J16" s="108"/>
      <c r="K16" s="88"/>
      <c r="L16" s="107"/>
      <c r="M16" s="88"/>
      <c r="N16" s="107"/>
      <c r="O16" s="88"/>
      <c r="P16" s="107"/>
      <c r="Q16" s="88"/>
      <c r="R16" s="88"/>
      <c r="S16" s="88"/>
      <c r="T16" s="7"/>
      <c r="U16" s="88"/>
      <c r="V16" s="88"/>
      <c r="W16" s="88"/>
      <c r="X16" s="88"/>
      <c r="Y16" s="88"/>
      <c r="Z16" s="107"/>
      <c r="AA16" s="88"/>
      <c r="AB16" s="107"/>
      <c r="AC16" s="88"/>
      <c r="AD16" s="107"/>
    </row>
    <row r="17" spans="1:30" ht="20.25" customHeight="1">
      <c r="A17" s="95" t="s">
        <v>150</v>
      </c>
      <c r="B17" s="38">
        <v>30</v>
      </c>
      <c r="C17" s="38"/>
      <c r="D17" s="104">
        <v>0</v>
      </c>
      <c r="E17" s="102"/>
      <c r="F17" s="104">
        <v>0</v>
      </c>
      <c r="G17" s="104"/>
      <c r="H17" s="104">
        <v>0</v>
      </c>
      <c r="I17" s="104"/>
      <c r="J17" s="104">
        <v>0</v>
      </c>
      <c r="K17" s="104"/>
      <c r="L17" s="104">
        <v>0</v>
      </c>
      <c r="M17" s="104"/>
      <c r="N17" s="104">
        <v>0</v>
      </c>
      <c r="O17" s="104"/>
      <c r="P17" s="104">
        <v>-3709377</v>
      </c>
      <c r="Q17" s="104"/>
      <c r="R17" s="104">
        <v>0</v>
      </c>
      <c r="S17" s="104"/>
      <c r="T17" s="104">
        <v>0</v>
      </c>
      <c r="U17" s="81"/>
      <c r="V17" s="104">
        <v>0</v>
      </c>
      <c r="W17" s="159"/>
      <c r="X17" s="104">
        <v>0</v>
      </c>
      <c r="Y17" s="81"/>
      <c r="Z17" s="104">
        <v>0</v>
      </c>
      <c r="AA17" s="104"/>
      <c r="AB17" s="187">
        <f>SUM(V17:AA17)</f>
        <v>0</v>
      </c>
      <c r="AC17" s="81"/>
      <c r="AD17" s="187">
        <f>AB17+SUM(D17:T17)</f>
        <v>-3709377</v>
      </c>
    </row>
    <row r="18" spans="1:30" s="7" customFormat="1" ht="20.25" customHeight="1">
      <c r="A18" s="100" t="s">
        <v>151</v>
      </c>
      <c r="D18" s="114">
        <f>SUM(D17:D17)</f>
        <v>0</v>
      </c>
      <c r="E18" s="87"/>
      <c r="F18" s="114">
        <f>SUM(F17:F17)</f>
        <v>0</v>
      </c>
      <c r="G18" s="107"/>
      <c r="H18" s="114">
        <f>SUM(H17:H17)</f>
        <v>0</v>
      </c>
      <c r="I18" s="107"/>
      <c r="J18" s="114">
        <f>SUM(J17:J17)</f>
        <v>0</v>
      </c>
      <c r="K18" s="88"/>
      <c r="L18" s="114">
        <f>SUM(L17:L17)</f>
        <v>0</v>
      </c>
      <c r="M18" s="88"/>
      <c r="N18" s="114">
        <f>SUM(N17:N17)</f>
        <v>0</v>
      </c>
      <c r="O18" s="88"/>
      <c r="P18" s="114">
        <f>SUM(P17:P17)</f>
        <v>-3709377</v>
      </c>
      <c r="Q18" s="88"/>
      <c r="R18" s="114">
        <f>SUM(R17:R17)</f>
        <v>0</v>
      </c>
      <c r="S18" s="40"/>
      <c r="T18" s="114">
        <f>SUM(T17:T17)</f>
        <v>0</v>
      </c>
      <c r="U18" s="88"/>
      <c r="V18" s="114">
        <f>SUM(V17:V17)</f>
        <v>0</v>
      </c>
      <c r="W18" s="88"/>
      <c r="X18" s="114">
        <f>SUM(X17:X17)</f>
        <v>0</v>
      </c>
      <c r="Y18" s="88"/>
      <c r="Z18" s="114">
        <f>SUM(Z17:Z17)</f>
        <v>0</v>
      </c>
      <c r="AA18" s="88"/>
      <c r="AB18" s="114">
        <f>SUM(AB17:AB17)</f>
        <v>0</v>
      </c>
      <c r="AC18" s="88"/>
      <c r="AD18" s="114">
        <f>SUM(AD17:AD17)</f>
        <v>-3709377</v>
      </c>
    </row>
    <row r="19" spans="1:30" s="7" customFormat="1" ht="20.25" customHeight="1">
      <c r="A19" s="7" t="s">
        <v>207</v>
      </c>
      <c r="D19" s="39">
        <f>D18</f>
        <v>0</v>
      </c>
      <c r="E19" s="115"/>
      <c r="F19" s="39">
        <f>F18</f>
        <v>0</v>
      </c>
      <c r="G19" s="107"/>
      <c r="H19" s="39">
        <f>H18</f>
        <v>0</v>
      </c>
      <c r="I19" s="107"/>
      <c r="J19" s="39">
        <f>J18</f>
        <v>0</v>
      </c>
      <c r="K19" s="88"/>
      <c r="L19" s="39">
        <f>L18</f>
        <v>0</v>
      </c>
      <c r="M19" s="88"/>
      <c r="N19" s="39">
        <f>N18</f>
        <v>0</v>
      </c>
      <c r="O19" s="88"/>
      <c r="P19" s="39">
        <f>P18</f>
        <v>-3709377</v>
      </c>
      <c r="Q19" s="88"/>
      <c r="R19" s="39">
        <f>R18</f>
        <v>0</v>
      </c>
      <c r="S19" s="40"/>
      <c r="T19" s="39">
        <f>T18</f>
        <v>0</v>
      </c>
      <c r="U19" s="115"/>
      <c r="V19" s="39">
        <f>V18</f>
        <v>0</v>
      </c>
      <c r="W19" s="88"/>
      <c r="X19" s="39">
        <f>X18</f>
        <v>0</v>
      </c>
      <c r="Y19" s="88"/>
      <c r="Z19" s="39">
        <f>Z18</f>
        <v>0</v>
      </c>
      <c r="AA19" s="88"/>
      <c r="AB19" s="39">
        <f>AB18</f>
        <v>0</v>
      </c>
      <c r="AC19" s="115"/>
      <c r="AD19" s="39">
        <f>AD18</f>
        <v>-3709377</v>
      </c>
    </row>
    <row r="20" spans="1:30" ht="20.25" customHeight="1">
      <c r="A20" s="7" t="s">
        <v>352</v>
      </c>
      <c r="B20" s="7"/>
      <c r="C20" s="7"/>
      <c r="D20" s="37"/>
      <c r="E20" s="124"/>
      <c r="F20" s="37"/>
      <c r="G20" s="37"/>
      <c r="H20" s="37"/>
      <c r="I20" s="37"/>
      <c r="J20" s="37"/>
      <c r="K20" s="80"/>
      <c r="L20" s="37"/>
      <c r="M20" s="80"/>
      <c r="N20" s="26"/>
      <c r="O20" s="80"/>
      <c r="P20" s="26"/>
      <c r="Q20" s="80"/>
      <c r="R20" s="80"/>
      <c r="S20" s="80"/>
      <c r="T20" s="37"/>
      <c r="U20" s="124"/>
      <c r="V20" s="37"/>
      <c r="W20" s="80"/>
      <c r="X20" s="37"/>
      <c r="Y20" s="80"/>
      <c r="Z20" s="37"/>
      <c r="AA20" s="80"/>
      <c r="AB20" s="37"/>
      <c r="AC20" s="124"/>
      <c r="AD20" s="26"/>
    </row>
    <row r="21" spans="1:30" ht="20.25" customHeight="1">
      <c r="A21" s="95" t="s">
        <v>143</v>
      </c>
      <c r="D21" s="104">
        <v>0</v>
      </c>
      <c r="E21" s="104"/>
      <c r="F21" s="104">
        <v>0</v>
      </c>
      <c r="G21" s="104"/>
      <c r="H21" s="104">
        <v>0</v>
      </c>
      <c r="I21" s="104"/>
      <c r="J21" s="104">
        <v>0</v>
      </c>
      <c r="K21" s="104"/>
      <c r="L21" s="104">
        <v>0</v>
      </c>
      <c r="M21" s="80"/>
      <c r="N21" s="104">
        <v>0</v>
      </c>
      <c r="O21" s="80"/>
      <c r="P21" s="26">
        <v>9254217</v>
      </c>
      <c r="Q21" s="80"/>
      <c r="R21" s="104">
        <v>0</v>
      </c>
      <c r="S21" s="104"/>
      <c r="T21" s="104">
        <v>0</v>
      </c>
      <c r="U21" s="124"/>
      <c r="V21" s="104">
        <v>0</v>
      </c>
      <c r="W21" s="80"/>
      <c r="X21" s="104">
        <v>0</v>
      </c>
      <c r="Y21" s="80"/>
      <c r="Z21" s="104">
        <v>0</v>
      </c>
      <c r="AA21" s="80"/>
      <c r="AB21" s="187">
        <f>SUM(V21:AA21)</f>
        <v>0</v>
      </c>
      <c r="AC21" s="124"/>
      <c r="AD21" s="187">
        <f>AB21+SUM(D21:T21)</f>
        <v>9254217</v>
      </c>
    </row>
    <row r="22" spans="1:30" ht="20.25" customHeight="1">
      <c r="A22" s="95" t="s">
        <v>258</v>
      </c>
      <c r="B22" s="7"/>
      <c r="C22" s="7"/>
      <c r="D22" s="104"/>
      <c r="E22" s="104"/>
      <c r="F22" s="104"/>
      <c r="G22" s="104"/>
      <c r="H22" s="104"/>
      <c r="I22" s="104"/>
      <c r="J22" s="104"/>
      <c r="K22" s="104"/>
      <c r="L22" s="104"/>
      <c r="M22" s="80"/>
      <c r="N22" s="104"/>
      <c r="O22" s="80"/>
      <c r="P22" s="104"/>
      <c r="Q22" s="80"/>
      <c r="R22" s="104"/>
      <c r="S22" s="104"/>
      <c r="T22" s="104"/>
      <c r="U22" s="124"/>
      <c r="V22" s="104"/>
      <c r="W22" s="80"/>
      <c r="X22" s="104"/>
      <c r="Y22" s="80"/>
      <c r="Z22" s="104"/>
      <c r="AA22" s="80"/>
      <c r="AB22" s="104"/>
      <c r="AC22" s="124"/>
      <c r="AD22" s="177"/>
    </row>
    <row r="23" spans="1:30" ht="20.25" customHeight="1">
      <c r="A23" s="95" t="s">
        <v>259</v>
      </c>
      <c r="B23" s="38"/>
      <c r="D23" s="104">
        <v>0</v>
      </c>
      <c r="E23" s="104"/>
      <c r="F23" s="104">
        <v>0</v>
      </c>
      <c r="G23" s="104"/>
      <c r="H23" s="104">
        <v>0</v>
      </c>
      <c r="I23" s="104"/>
      <c r="J23" s="104">
        <v>0</v>
      </c>
      <c r="K23" s="104"/>
      <c r="L23" s="104">
        <v>0</v>
      </c>
      <c r="M23" s="80"/>
      <c r="N23" s="104">
        <v>0</v>
      </c>
      <c r="O23" s="80"/>
      <c r="P23" s="104">
        <v>375516</v>
      </c>
      <c r="Q23" s="80"/>
      <c r="R23" s="104">
        <v>0</v>
      </c>
      <c r="S23" s="104"/>
      <c r="T23" s="104">
        <v>0</v>
      </c>
      <c r="U23" s="124"/>
      <c r="V23" s="104">
        <v>0</v>
      </c>
      <c r="W23" s="80"/>
      <c r="X23" s="104">
        <v>0</v>
      </c>
      <c r="Y23" s="80"/>
      <c r="Z23" s="104">
        <v>0</v>
      </c>
      <c r="AA23" s="80"/>
      <c r="AB23" s="187">
        <f>SUM(V23:AA23)</f>
        <v>0</v>
      </c>
      <c r="AC23" s="124"/>
      <c r="AD23" s="187">
        <f>AB23+SUM(D23:T23)</f>
        <v>375516</v>
      </c>
    </row>
    <row r="24" spans="1:30" ht="20.25" customHeight="1">
      <c r="A24" s="95" t="s">
        <v>144</v>
      </c>
      <c r="D24" s="103">
        <v>0</v>
      </c>
      <c r="E24" s="81"/>
      <c r="F24" s="103">
        <v>0</v>
      </c>
      <c r="G24" s="81"/>
      <c r="H24" s="103">
        <v>0</v>
      </c>
      <c r="I24" s="81"/>
      <c r="J24" s="103">
        <v>0</v>
      </c>
      <c r="K24" s="81"/>
      <c r="L24" s="103">
        <v>0</v>
      </c>
      <c r="M24" s="81"/>
      <c r="N24" s="103">
        <v>0</v>
      </c>
      <c r="O24" s="81"/>
      <c r="P24" s="103">
        <v>0</v>
      </c>
      <c r="Q24" s="81"/>
      <c r="R24" s="103">
        <v>0</v>
      </c>
      <c r="S24" s="104"/>
      <c r="T24" s="103">
        <v>0</v>
      </c>
      <c r="U24" s="81"/>
      <c r="V24" s="103">
        <v>-2870</v>
      </c>
      <c r="W24" s="81"/>
      <c r="X24" s="103">
        <v>-57600</v>
      </c>
      <c r="Y24" s="81"/>
      <c r="Z24" s="103">
        <v>114340</v>
      </c>
      <c r="AB24" s="103">
        <f>SUM(V24:AA24)</f>
        <v>53870</v>
      </c>
      <c r="AC24" s="81"/>
      <c r="AD24" s="103">
        <f>AB24+SUM(D24:T24)</f>
        <v>53870</v>
      </c>
    </row>
    <row r="25" spans="1:30" s="7" customFormat="1" ht="20.25" customHeight="1">
      <c r="A25" s="7" t="s">
        <v>198</v>
      </c>
      <c r="D25" s="39">
        <f>SUM(D21:D24)</f>
        <v>0</v>
      </c>
      <c r="E25" s="87"/>
      <c r="F25" s="39">
        <f>SUM(F21:F24)</f>
        <v>0</v>
      </c>
      <c r="G25" s="108"/>
      <c r="H25" s="39">
        <f>SUM(H21:H24)</f>
        <v>0</v>
      </c>
      <c r="I25" s="107"/>
      <c r="J25" s="39">
        <f>SUM(J21:J24)</f>
        <v>0</v>
      </c>
      <c r="K25" s="88"/>
      <c r="L25" s="39">
        <f>SUM(L21:L24)</f>
        <v>0</v>
      </c>
      <c r="M25" s="88"/>
      <c r="N25" s="39">
        <f>SUM(N21:N24)</f>
        <v>0</v>
      </c>
      <c r="O25" s="88"/>
      <c r="P25" s="39">
        <f>SUM(P21:P24)</f>
        <v>9629733</v>
      </c>
      <c r="Q25" s="88"/>
      <c r="R25" s="39">
        <f>SUM(R21:R24)</f>
        <v>0</v>
      </c>
      <c r="S25" s="40"/>
      <c r="T25" s="39">
        <f>SUM(T21:T24)</f>
        <v>0</v>
      </c>
      <c r="U25" s="88"/>
      <c r="V25" s="39">
        <f>SUM(V21:V24)</f>
        <v>-2870</v>
      </c>
      <c r="W25" s="88"/>
      <c r="X25" s="39">
        <f>SUM(X21:X24)</f>
        <v>-57600</v>
      </c>
      <c r="Y25" s="88"/>
      <c r="Z25" s="39">
        <f>SUM(Z21:Z24)</f>
        <v>114340</v>
      </c>
      <c r="AA25" s="88"/>
      <c r="AB25" s="39">
        <f>SUM(AB21:AB24)</f>
        <v>53870</v>
      </c>
      <c r="AC25" s="88"/>
      <c r="AD25" s="39">
        <f>SUM(AD21:AD24)</f>
        <v>9683603</v>
      </c>
    </row>
    <row r="26" spans="1:30" ht="20.25" customHeight="1">
      <c r="A26" s="95" t="s">
        <v>206</v>
      </c>
      <c r="C26" s="111"/>
      <c r="D26" s="88"/>
      <c r="E26" s="111"/>
      <c r="F26" s="88"/>
      <c r="G26" s="111"/>
      <c r="H26" s="88"/>
      <c r="I26" s="111"/>
      <c r="J26" s="88"/>
      <c r="K26" s="111"/>
      <c r="L26" s="88"/>
      <c r="M26" s="116"/>
      <c r="N26" s="88"/>
      <c r="O26" s="111"/>
      <c r="P26" s="88"/>
      <c r="Q26" s="111"/>
      <c r="R26" s="88"/>
      <c r="S26" s="88"/>
      <c r="T26" s="107"/>
      <c r="U26" s="111"/>
      <c r="V26" s="88"/>
      <c r="W26" s="111"/>
      <c r="X26" s="88"/>
      <c r="Y26" s="111"/>
      <c r="AA26" s="111"/>
      <c r="AB26" s="88"/>
      <c r="AC26" s="111"/>
      <c r="AD26" s="88"/>
    </row>
    <row r="27" spans="1:30" ht="20.25" customHeight="1">
      <c r="A27" s="95" t="s">
        <v>187</v>
      </c>
      <c r="B27" s="38">
        <v>24</v>
      </c>
      <c r="C27" s="38"/>
      <c r="D27" s="104">
        <v>0</v>
      </c>
      <c r="E27" s="102"/>
      <c r="F27" s="104">
        <v>0</v>
      </c>
      <c r="G27" s="37"/>
      <c r="H27" s="104">
        <v>0</v>
      </c>
      <c r="I27" s="26"/>
      <c r="J27" s="104">
        <v>0</v>
      </c>
      <c r="K27" s="81"/>
      <c r="L27" s="104">
        <v>0</v>
      </c>
      <c r="M27" s="81"/>
      <c r="N27" s="104">
        <v>0</v>
      </c>
      <c r="O27" s="81"/>
      <c r="P27" s="26">
        <v>-1082789</v>
      </c>
      <c r="Q27" s="81"/>
      <c r="R27" s="104">
        <v>0</v>
      </c>
      <c r="S27" s="104"/>
      <c r="T27" s="104">
        <v>0</v>
      </c>
      <c r="U27" s="81"/>
      <c r="V27" s="104">
        <v>0</v>
      </c>
      <c r="W27" s="81"/>
      <c r="X27" s="19">
        <v>0</v>
      </c>
      <c r="Y27" s="81"/>
      <c r="Z27" s="104">
        <v>0</v>
      </c>
      <c r="AA27" s="81"/>
      <c r="AB27" s="19">
        <f>SUM(V27:AA27)</f>
        <v>0</v>
      </c>
      <c r="AC27" s="81"/>
      <c r="AD27" s="177">
        <f>AB27+SUM(D27:T27)</f>
        <v>-1082789</v>
      </c>
    </row>
    <row r="28" spans="1:30" ht="20.25" customHeight="1">
      <c r="A28" s="95" t="s">
        <v>183</v>
      </c>
      <c r="B28" s="38"/>
      <c r="C28" s="38"/>
      <c r="D28" s="40">
        <v>0</v>
      </c>
      <c r="E28" s="87"/>
      <c r="F28" s="40">
        <v>0</v>
      </c>
      <c r="G28" s="108"/>
      <c r="H28" s="40">
        <v>0</v>
      </c>
      <c r="I28" s="107"/>
      <c r="J28" s="40">
        <v>0</v>
      </c>
      <c r="K28" s="88"/>
      <c r="L28" s="40">
        <v>0</v>
      </c>
      <c r="M28" s="88"/>
      <c r="N28" s="40">
        <v>0</v>
      </c>
      <c r="O28" s="88"/>
      <c r="P28" s="128">
        <v>66980</v>
      </c>
      <c r="Q28" s="88"/>
      <c r="R28" s="40">
        <v>0</v>
      </c>
      <c r="S28" s="40"/>
      <c r="T28" s="40">
        <v>0</v>
      </c>
      <c r="U28" s="88"/>
      <c r="V28" s="40">
        <v>0</v>
      </c>
      <c r="W28" s="88"/>
      <c r="X28" s="40">
        <v>0</v>
      </c>
      <c r="Y28" s="88"/>
      <c r="Z28" s="104">
        <v>-66980</v>
      </c>
      <c r="AA28" s="88"/>
      <c r="AB28" s="19">
        <f>SUM(V28:AA28)</f>
        <v>-66980</v>
      </c>
      <c r="AC28" s="88"/>
      <c r="AD28" s="187">
        <f>AB28+SUM(D28:T28)</f>
        <v>0</v>
      </c>
    </row>
    <row r="29" spans="1:30" s="7" customFormat="1" ht="20.25" customHeight="1" thickBot="1">
      <c r="A29" s="7" t="s">
        <v>220</v>
      </c>
      <c r="D29" s="117">
        <f>+D14+D19+D25+SUM(D26:D28)</f>
        <v>8413569</v>
      </c>
      <c r="E29" s="118"/>
      <c r="F29" s="117">
        <f>+F14+F19+F25+SUM(F26:F28)</f>
        <v>55113998</v>
      </c>
      <c r="G29" s="99"/>
      <c r="H29" s="117">
        <f>+H14+H19+H25+SUM(H26:H28)</f>
        <v>490423</v>
      </c>
      <c r="I29" s="99"/>
      <c r="J29" s="117">
        <f>+J14+J19+J25+SUM(J26:J28)</f>
        <v>3470021</v>
      </c>
      <c r="K29" s="41"/>
      <c r="L29" s="117">
        <f>+L14+L19+L25+SUM(L26:L28)</f>
        <v>929166</v>
      </c>
      <c r="M29" s="41"/>
      <c r="N29" s="117">
        <f>+N14+N19+N25+SUM(N26:N28)</f>
        <v>3666565</v>
      </c>
      <c r="O29" s="41"/>
      <c r="P29" s="117">
        <f>+P14+P19+P25+SUM(P26:P28)</f>
        <v>50556240</v>
      </c>
      <c r="Q29" s="41"/>
      <c r="R29" s="117">
        <f>+R14+R19+R25+SUM(R26:R28)</f>
        <v>-3666565</v>
      </c>
      <c r="S29" s="40"/>
      <c r="T29" s="117">
        <f>+T14+T19+T25+SUM(T26:T28)</f>
        <v>26932000</v>
      </c>
      <c r="U29" s="118"/>
      <c r="V29" s="117">
        <f>+V14+V19+V25+SUM(V26:V28)</f>
        <v>-4367</v>
      </c>
      <c r="W29" s="41"/>
      <c r="X29" s="117">
        <f>+X14+X19+X25+SUM(X26:X28)</f>
        <v>361367</v>
      </c>
      <c r="Y29" s="41"/>
      <c r="Z29" s="117">
        <f>+Z14+Z19+Z25+SUM(Z26:Z28)</f>
        <v>9665957</v>
      </c>
      <c r="AA29" s="41"/>
      <c r="AB29" s="117">
        <f>+AB14+AB19+AB25+SUM(AB26:AB28)</f>
        <v>10022957</v>
      </c>
      <c r="AC29" s="118"/>
      <c r="AD29" s="117">
        <f>+AD14+AD19+AD25+SUM(AD26:AD28)</f>
        <v>155928374</v>
      </c>
    </row>
    <row r="30" spans="1:30" ht="20.25" customHeight="1" thickTop="1"/>
  </sheetData>
  <mergeCells count="3">
    <mergeCell ref="V6:AB6"/>
    <mergeCell ref="D5:AD5"/>
    <mergeCell ref="L6:P6"/>
  </mergeCells>
  <pageMargins left="0.7" right="0.7" top="0.48" bottom="0.5" header="0.5" footer="0.5"/>
  <pageSetup paperSize="9" scale="51" firstPageNumber="16" fitToHeight="0" orientation="landscape" useFirstPageNumber="1" r:id="rId1"/>
  <headerFooter>
    <oddFooter>&amp;L&amp;13  The accompanying notes are an integral part of these financial statements.&amp;12
&amp;C&amp;14&amp;P</oddFooter>
  </headerFooter>
  <customProperties>
    <customPr name="OrphanNamesChecked" r:id="rId2"/>
  </customProperties>
  <ignoredErrors>
    <ignoredError sqref="AD25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A768B-D35B-40BD-AF51-8E35CB711374}">
  <sheetPr>
    <pageSetUpPr fitToPage="1"/>
  </sheetPr>
  <dimension ref="A1:AD33"/>
  <sheetViews>
    <sheetView zoomScaleNormal="100" zoomScaleSheetLayoutView="100" workbookViewId="0"/>
  </sheetViews>
  <sheetFormatPr defaultColWidth="9.36328125" defaultRowHeight="20.25" customHeight="1"/>
  <cols>
    <col min="1" max="1" width="55.54296875" style="95" customWidth="1"/>
    <col min="2" max="2" width="7.453125" style="95" customWidth="1"/>
    <col min="3" max="3" width="1.54296875" style="95" customWidth="1"/>
    <col min="4" max="4" width="13.6328125" style="95" customWidth="1"/>
    <col min="5" max="5" width="1.453125" style="95" customWidth="1"/>
    <col min="6" max="6" width="13" style="95" customWidth="1"/>
    <col min="7" max="7" width="1.453125" style="95" customWidth="1"/>
    <col min="8" max="8" width="14.6328125" style="95" customWidth="1"/>
    <col min="9" max="9" width="1.453125" style="95" customWidth="1"/>
    <col min="10" max="10" width="11.453125" style="95" customWidth="1"/>
    <col min="11" max="11" width="1.453125" style="95" customWidth="1"/>
    <col min="12" max="12" width="9.90625" style="95" customWidth="1"/>
    <col min="13" max="13" width="1.453125" style="95" customWidth="1"/>
    <col min="14" max="14" width="11.6328125" style="95" customWidth="1"/>
    <col min="15" max="15" width="1.453125" style="95" customWidth="1"/>
    <col min="16" max="16" width="14.6328125" style="95" customWidth="1"/>
    <col min="17" max="17" width="1.453125" style="95" customWidth="1"/>
    <col min="18" max="18" width="12.08984375" style="95" customWidth="1"/>
    <col min="19" max="19" width="1.36328125" style="95" customWidth="1"/>
    <col min="20" max="20" width="12.54296875" style="95" customWidth="1"/>
    <col min="21" max="21" width="1.453125" style="95" customWidth="1"/>
    <col min="22" max="22" width="10.36328125" style="95" customWidth="1"/>
    <col min="23" max="23" width="1.453125" style="95" customWidth="1"/>
    <col min="24" max="24" width="10.6328125" style="95" customWidth="1"/>
    <col min="25" max="25" width="1.453125" style="95" customWidth="1"/>
    <col min="26" max="26" width="11.6328125" style="95" customWidth="1"/>
    <col min="27" max="27" width="1.453125" style="95" customWidth="1"/>
    <col min="28" max="28" width="14.36328125" style="95" customWidth="1"/>
    <col min="29" max="29" width="1.54296875" style="95" customWidth="1"/>
    <col min="30" max="30" width="14" style="95" customWidth="1"/>
    <col min="31" max="31" width="9.36328125" style="95" customWidth="1"/>
    <col min="32" max="16384" width="9.36328125" style="95"/>
  </cols>
  <sheetData>
    <row r="1" spans="1:30" ht="20.25" customHeight="1">
      <c r="A1" s="7" t="s">
        <v>104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V1" s="7"/>
      <c r="W1" s="7"/>
      <c r="X1" s="7"/>
      <c r="Y1" s="7"/>
      <c r="Z1" s="7"/>
      <c r="AA1" s="7"/>
    </row>
    <row r="2" spans="1:30" ht="20.25" customHeight="1">
      <c r="A2" s="7" t="s">
        <v>105</v>
      </c>
      <c r="B2" s="7"/>
      <c r="C2" s="7"/>
    </row>
    <row r="3" spans="1:30" ht="20.25" customHeight="1">
      <c r="A3" s="140" t="s">
        <v>106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V3" s="140"/>
      <c r="W3" s="140"/>
      <c r="X3" s="140"/>
      <c r="Y3" s="140"/>
      <c r="Z3" s="140"/>
      <c r="AA3" s="140"/>
    </row>
    <row r="4" spans="1:30" ht="20.25" customHeight="1">
      <c r="A4" s="112"/>
      <c r="B4" s="112"/>
      <c r="C4" s="112"/>
      <c r="AD4" s="93" t="s">
        <v>3</v>
      </c>
    </row>
    <row r="5" spans="1:30" ht="20.25" customHeight="1">
      <c r="A5" s="113"/>
      <c r="B5" s="113"/>
      <c r="C5" s="113"/>
      <c r="D5" s="209" t="s">
        <v>145</v>
      </c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</row>
    <row r="6" spans="1:30" ht="20.25" customHeight="1">
      <c r="A6" s="113"/>
      <c r="B6" s="113"/>
      <c r="C6" s="113"/>
      <c r="D6" s="94"/>
      <c r="E6" s="94"/>
      <c r="F6" s="94"/>
      <c r="G6" s="94"/>
      <c r="H6" s="94"/>
      <c r="I6" s="94"/>
      <c r="J6" s="94"/>
      <c r="K6" s="94"/>
      <c r="L6" s="210" t="s">
        <v>67</v>
      </c>
      <c r="M6" s="210"/>
      <c r="N6" s="210"/>
      <c r="O6" s="210"/>
      <c r="P6" s="210"/>
      <c r="Q6" s="94"/>
      <c r="R6" s="94"/>
      <c r="S6" s="94"/>
      <c r="U6" s="94"/>
      <c r="V6" s="210" t="s">
        <v>72</v>
      </c>
      <c r="W6" s="210"/>
      <c r="X6" s="210"/>
      <c r="Y6" s="210"/>
      <c r="Z6" s="210"/>
      <c r="AA6" s="210"/>
      <c r="AB6" s="210"/>
      <c r="AC6" s="94"/>
      <c r="AD6" s="94"/>
    </row>
    <row r="7" spans="1:30" ht="20.25" customHeight="1">
      <c r="A7" s="113"/>
      <c r="B7" s="113"/>
      <c r="C7" s="113"/>
      <c r="D7" s="94"/>
      <c r="E7" s="94"/>
      <c r="F7" s="94"/>
      <c r="G7" s="94"/>
      <c r="H7" s="96" t="s">
        <v>264</v>
      </c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U7" s="94"/>
      <c r="V7" s="96"/>
      <c r="W7" s="96"/>
      <c r="X7" s="96"/>
      <c r="Y7" s="96"/>
      <c r="Z7" s="96"/>
      <c r="AA7" s="96"/>
      <c r="AB7" s="96"/>
      <c r="AC7" s="94"/>
      <c r="AD7" s="94"/>
    </row>
    <row r="8" spans="1:30" ht="20.25" customHeight="1">
      <c r="A8" s="113"/>
      <c r="B8" s="113"/>
      <c r="C8" s="113"/>
      <c r="D8" s="94"/>
      <c r="E8" s="94"/>
      <c r="F8" s="94"/>
      <c r="G8" s="94"/>
      <c r="H8" s="96" t="s">
        <v>260</v>
      </c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U8" s="94"/>
      <c r="V8" s="96"/>
      <c r="W8" s="96"/>
      <c r="X8" s="96"/>
      <c r="Y8" s="96"/>
      <c r="Z8" s="96"/>
      <c r="AA8" s="96"/>
      <c r="AB8" s="96" t="s">
        <v>108</v>
      </c>
      <c r="AC8" s="94"/>
      <c r="AD8" s="94"/>
    </row>
    <row r="9" spans="1:30" ht="20.25" customHeight="1">
      <c r="D9" s="96" t="s">
        <v>109</v>
      </c>
      <c r="E9" s="96"/>
      <c r="F9" s="96" t="s">
        <v>65</v>
      </c>
      <c r="H9" s="96" t="s">
        <v>262</v>
      </c>
      <c r="I9" s="96"/>
      <c r="K9" s="96"/>
      <c r="M9" s="96"/>
      <c r="N9" s="96" t="s">
        <v>119</v>
      </c>
      <c r="P9" s="96"/>
      <c r="Q9" s="96"/>
      <c r="R9" s="96"/>
      <c r="S9" s="96"/>
      <c r="T9" s="96" t="s">
        <v>112</v>
      </c>
      <c r="U9" s="96"/>
      <c r="V9" s="96" t="s">
        <v>254</v>
      </c>
      <c r="W9" s="96"/>
      <c r="X9" s="96"/>
      <c r="Y9" s="96"/>
      <c r="Z9" s="96"/>
      <c r="AA9" s="96"/>
      <c r="AB9" s="96" t="s">
        <v>272</v>
      </c>
      <c r="AC9" s="96"/>
      <c r="AD9" s="96" t="s">
        <v>236</v>
      </c>
    </row>
    <row r="10" spans="1:30" ht="20.25" customHeight="1">
      <c r="D10" s="96" t="s">
        <v>114</v>
      </c>
      <c r="E10" s="96"/>
      <c r="F10" s="96" t="s">
        <v>146</v>
      </c>
      <c r="G10" s="96"/>
      <c r="H10" s="96" t="s">
        <v>263</v>
      </c>
      <c r="I10" s="96"/>
      <c r="J10" s="96" t="s">
        <v>116</v>
      </c>
      <c r="K10" s="96"/>
      <c r="L10" s="96" t="s">
        <v>118</v>
      </c>
      <c r="M10" s="96"/>
      <c r="N10" s="96" t="s">
        <v>123</v>
      </c>
      <c r="P10" s="96"/>
      <c r="Q10" s="96"/>
      <c r="R10" s="96" t="s">
        <v>119</v>
      </c>
      <c r="S10" s="96"/>
      <c r="T10" s="96" t="s">
        <v>147</v>
      </c>
      <c r="U10" s="96"/>
      <c r="V10" s="96" t="s">
        <v>126</v>
      </c>
      <c r="W10" s="96"/>
      <c r="X10" s="96" t="s">
        <v>256</v>
      </c>
      <c r="Y10" s="96"/>
      <c r="Z10" s="96" t="s">
        <v>257</v>
      </c>
      <c r="AA10" s="96"/>
      <c r="AB10" s="96" t="s">
        <v>273</v>
      </c>
      <c r="AC10" s="96"/>
      <c r="AD10" s="96" t="s">
        <v>237</v>
      </c>
    </row>
    <row r="11" spans="1:30" ht="20.25" customHeight="1">
      <c r="B11" s="38" t="s">
        <v>10</v>
      </c>
      <c r="C11" s="97"/>
      <c r="D11" s="98" t="s">
        <v>122</v>
      </c>
      <c r="E11" s="96"/>
      <c r="F11" s="98" t="s">
        <v>123</v>
      </c>
      <c r="G11" s="96"/>
      <c r="H11" s="98" t="s">
        <v>117</v>
      </c>
      <c r="I11" s="96"/>
      <c r="J11" s="98" t="s">
        <v>124</v>
      </c>
      <c r="K11" s="96"/>
      <c r="L11" s="98" t="s">
        <v>125</v>
      </c>
      <c r="M11" s="96"/>
      <c r="N11" s="98" t="s">
        <v>287</v>
      </c>
      <c r="P11" s="98" t="s">
        <v>111</v>
      </c>
      <c r="Q11" s="96"/>
      <c r="R11" s="98" t="s">
        <v>123</v>
      </c>
      <c r="S11" s="96"/>
      <c r="T11" s="98" t="s">
        <v>148</v>
      </c>
      <c r="U11" s="96"/>
      <c r="V11" s="98" t="s">
        <v>265</v>
      </c>
      <c r="W11" s="96"/>
      <c r="X11" s="98" t="s">
        <v>125</v>
      </c>
      <c r="Y11" s="96"/>
      <c r="Z11" s="98" t="s">
        <v>125</v>
      </c>
      <c r="AA11" s="96"/>
      <c r="AB11" s="98" t="s">
        <v>127</v>
      </c>
      <c r="AC11" s="96"/>
      <c r="AD11" s="98" t="s">
        <v>130</v>
      </c>
    </row>
    <row r="12" spans="1:30" ht="20.25" customHeight="1">
      <c r="A12" s="7"/>
      <c r="B12" s="7"/>
      <c r="C12" s="7"/>
      <c r="D12" s="101"/>
      <c r="E12" s="101"/>
      <c r="F12" s="101"/>
      <c r="G12" s="101"/>
      <c r="H12" s="37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</row>
    <row r="13" spans="1:30" ht="20.25" customHeight="1">
      <c r="A13" s="7" t="s">
        <v>276</v>
      </c>
      <c r="B13" s="7"/>
      <c r="C13" s="7"/>
      <c r="H13" s="37"/>
    </row>
    <row r="14" spans="1:30" s="7" customFormat="1" ht="20.25" customHeight="1">
      <c r="A14" s="7" t="s">
        <v>277</v>
      </c>
      <c r="D14" s="29">
        <v>8413569</v>
      </c>
      <c r="E14" s="29"/>
      <c r="F14" s="29">
        <v>55113998</v>
      </c>
      <c r="G14" s="29"/>
      <c r="H14" s="29">
        <v>490423</v>
      </c>
      <c r="I14" s="29"/>
      <c r="J14" s="29">
        <v>3470021</v>
      </c>
      <c r="K14" s="29"/>
      <c r="L14" s="29">
        <v>929166</v>
      </c>
      <c r="M14" s="29"/>
      <c r="N14" s="29">
        <v>3666565</v>
      </c>
      <c r="O14" s="29"/>
      <c r="P14" s="29">
        <v>50556240</v>
      </c>
      <c r="Q14" s="29"/>
      <c r="R14" s="29">
        <v>-3666565</v>
      </c>
      <c r="S14" s="116"/>
      <c r="T14" s="29">
        <v>26932000</v>
      </c>
      <c r="U14" s="29"/>
      <c r="V14" s="29">
        <v>-4367</v>
      </c>
      <c r="W14" s="29"/>
      <c r="X14" s="29">
        <v>361367</v>
      </c>
      <c r="Y14" s="29"/>
      <c r="Z14" s="29">
        <v>9665957</v>
      </c>
      <c r="AA14" s="29"/>
      <c r="AB14" s="29">
        <f>SUM(V14:AA14)</f>
        <v>10022957</v>
      </c>
      <c r="AC14" s="29"/>
      <c r="AD14" s="29">
        <f>AB14+SUM(D14:T14)</f>
        <v>155928374</v>
      </c>
    </row>
    <row r="15" spans="1:30" ht="20.25" customHeight="1">
      <c r="A15" s="7" t="s">
        <v>131</v>
      </c>
      <c r="B15" s="7"/>
      <c r="C15" s="7"/>
      <c r="D15" s="107"/>
      <c r="E15" s="87"/>
      <c r="F15" s="107"/>
      <c r="G15" s="108"/>
      <c r="H15" s="108"/>
      <c r="I15" s="107"/>
      <c r="J15" s="108"/>
      <c r="K15" s="88"/>
      <c r="L15" s="107"/>
      <c r="M15" s="88"/>
      <c r="N15" s="107"/>
      <c r="O15" s="88"/>
      <c r="P15" s="107"/>
      <c r="Q15" s="88"/>
      <c r="R15" s="88"/>
      <c r="S15" s="88"/>
      <c r="T15" s="7"/>
      <c r="U15" s="88"/>
      <c r="V15" s="88"/>
      <c r="W15" s="88"/>
      <c r="X15" s="88"/>
      <c r="Y15" s="88"/>
      <c r="Z15" s="107"/>
      <c r="AA15" s="88"/>
      <c r="AB15" s="107"/>
      <c r="AC15" s="88"/>
      <c r="AD15" s="107"/>
    </row>
    <row r="16" spans="1:30" ht="20.25" customHeight="1">
      <c r="A16" s="100" t="s">
        <v>149</v>
      </c>
      <c r="B16" s="7"/>
      <c r="C16" s="7"/>
      <c r="D16" s="107"/>
      <c r="E16" s="87"/>
      <c r="F16" s="107"/>
      <c r="G16" s="108"/>
      <c r="H16" s="108"/>
      <c r="I16" s="107"/>
      <c r="J16" s="108"/>
      <c r="K16" s="88"/>
      <c r="L16" s="107"/>
      <c r="M16" s="88"/>
      <c r="N16" s="107"/>
      <c r="O16" s="88"/>
      <c r="P16" s="107"/>
      <c r="Q16" s="88"/>
      <c r="R16" s="88"/>
      <c r="S16" s="88"/>
      <c r="T16" s="7"/>
      <c r="U16" s="88"/>
      <c r="V16" s="88"/>
      <c r="W16" s="88"/>
      <c r="X16" s="88"/>
      <c r="Y16" s="88"/>
      <c r="Z16" s="107"/>
      <c r="AA16" s="88"/>
      <c r="AB16" s="107"/>
      <c r="AC16" s="88"/>
      <c r="AD16" s="107"/>
    </row>
    <row r="17" spans="1:30" ht="20.25" customHeight="1">
      <c r="A17" s="95" t="s">
        <v>353</v>
      </c>
      <c r="B17" s="38"/>
      <c r="C17" s="38"/>
      <c r="D17" s="104"/>
      <c r="E17" s="102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81"/>
      <c r="V17" s="104"/>
      <c r="W17" s="159"/>
      <c r="X17" s="104"/>
      <c r="Y17" s="81"/>
      <c r="Z17" s="104"/>
      <c r="AA17" s="104"/>
      <c r="AB17" s="187"/>
      <c r="AC17" s="81"/>
      <c r="AD17" s="187"/>
    </row>
    <row r="18" spans="1:30" ht="20.25" customHeight="1">
      <c r="A18" s="95" t="s">
        <v>293</v>
      </c>
      <c r="B18" s="38" t="s">
        <v>332</v>
      </c>
      <c r="C18" s="38"/>
      <c r="D18" s="104">
        <v>-6606</v>
      </c>
      <c r="E18" s="102"/>
      <c r="F18" s="104">
        <v>-43273</v>
      </c>
      <c r="G18" s="104"/>
      <c r="H18" s="104">
        <v>0</v>
      </c>
      <c r="I18" s="104"/>
      <c r="J18" s="104">
        <v>0</v>
      </c>
      <c r="K18" s="104"/>
      <c r="L18" s="104">
        <v>0</v>
      </c>
      <c r="M18" s="104"/>
      <c r="N18" s="104">
        <v>-156497</v>
      </c>
      <c r="O18" s="104"/>
      <c r="P18" s="104">
        <v>49879</v>
      </c>
      <c r="Q18" s="104"/>
      <c r="R18" s="104">
        <v>156497</v>
      </c>
      <c r="S18" s="104"/>
      <c r="T18" s="104">
        <v>0</v>
      </c>
      <c r="U18" s="81"/>
      <c r="V18" s="104">
        <v>0</v>
      </c>
      <c r="W18" s="159"/>
      <c r="X18" s="104">
        <v>0</v>
      </c>
      <c r="Y18" s="81"/>
      <c r="Z18" s="104">
        <v>0</v>
      </c>
      <c r="AA18" s="104"/>
      <c r="AB18" s="187">
        <f>SUM(V18:AA18)</f>
        <v>0</v>
      </c>
      <c r="AC18" s="81"/>
      <c r="AD18" s="187">
        <f>AB18+SUM(D18:T18)</f>
        <v>0</v>
      </c>
    </row>
    <row r="19" spans="1:30" ht="20.25" customHeight="1">
      <c r="A19" s="95" t="s">
        <v>150</v>
      </c>
      <c r="B19" s="38">
        <v>30</v>
      </c>
      <c r="C19" s="38"/>
      <c r="D19" s="104">
        <v>0</v>
      </c>
      <c r="E19" s="102"/>
      <c r="F19" s="104">
        <v>0</v>
      </c>
      <c r="G19" s="104"/>
      <c r="H19" s="104">
        <v>0</v>
      </c>
      <c r="I19" s="104"/>
      <c r="J19" s="104">
        <v>0</v>
      </c>
      <c r="K19" s="104"/>
      <c r="L19" s="104">
        <v>0</v>
      </c>
      <c r="M19" s="104"/>
      <c r="N19" s="104">
        <v>0</v>
      </c>
      <c r="O19" s="104"/>
      <c r="P19" s="104">
        <v>-12776744</v>
      </c>
      <c r="Q19" s="104"/>
      <c r="R19" s="104">
        <v>0</v>
      </c>
      <c r="S19" s="104"/>
      <c r="T19" s="104">
        <v>0</v>
      </c>
      <c r="U19" s="81"/>
      <c r="V19" s="104">
        <v>0</v>
      </c>
      <c r="W19" s="159"/>
      <c r="X19" s="104">
        <v>0</v>
      </c>
      <c r="Y19" s="81"/>
      <c r="Z19" s="104">
        <v>0</v>
      </c>
      <c r="AA19" s="104"/>
      <c r="AB19" s="187">
        <f>SUM(V19:AA19)</f>
        <v>0</v>
      </c>
      <c r="AC19" s="81"/>
      <c r="AD19" s="187">
        <f>AB19+SUM(D19:T19)</f>
        <v>-12776744</v>
      </c>
    </row>
    <row r="20" spans="1:30" ht="20.25" customHeight="1">
      <c r="A20" s="95" t="s">
        <v>134</v>
      </c>
      <c r="B20" s="38">
        <v>22</v>
      </c>
      <c r="C20" s="38"/>
      <c r="D20" s="104">
        <v>0</v>
      </c>
      <c r="E20" s="102"/>
      <c r="F20" s="104">
        <v>0</v>
      </c>
      <c r="G20" s="104"/>
      <c r="H20" s="104">
        <v>0</v>
      </c>
      <c r="I20" s="104"/>
      <c r="J20" s="104">
        <v>0</v>
      </c>
      <c r="K20" s="104"/>
      <c r="L20" s="104">
        <v>0</v>
      </c>
      <c r="M20" s="104"/>
      <c r="N20" s="104">
        <v>1425685</v>
      </c>
      <c r="O20" s="104"/>
      <c r="P20" s="104">
        <v>-1425685</v>
      </c>
      <c r="Q20" s="104"/>
      <c r="R20" s="104">
        <v>-1425685</v>
      </c>
      <c r="S20" s="104"/>
      <c r="T20" s="104">
        <v>0</v>
      </c>
      <c r="U20" s="81"/>
      <c r="V20" s="104">
        <v>0</v>
      </c>
      <c r="W20" s="159"/>
      <c r="X20" s="104">
        <v>0</v>
      </c>
      <c r="Y20" s="81"/>
      <c r="Z20" s="104">
        <v>0</v>
      </c>
      <c r="AA20" s="104"/>
      <c r="AB20" s="187">
        <f>SUM(V20:AA20)</f>
        <v>0</v>
      </c>
      <c r="AC20" s="81"/>
      <c r="AD20" s="187">
        <f>AB20+SUM(D20:T20)</f>
        <v>-1425685</v>
      </c>
    </row>
    <row r="21" spans="1:30" s="7" customFormat="1" ht="20.25" customHeight="1">
      <c r="A21" s="100" t="s">
        <v>151</v>
      </c>
      <c r="D21" s="114">
        <f>SUM(D18:D20)</f>
        <v>-6606</v>
      </c>
      <c r="E21" s="87"/>
      <c r="F21" s="114">
        <f>SUM(F18:F20)</f>
        <v>-43273</v>
      </c>
      <c r="G21" s="107"/>
      <c r="H21" s="114">
        <f>SUM(H18:H20)</f>
        <v>0</v>
      </c>
      <c r="I21" s="107"/>
      <c r="J21" s="114">
        <f>SUM(J18:J20)</f>
        <v>0</v>
      </c>
      <c r="K21" s="88"/>
      <c r="L21" s="114">
        <f>SUM(L18:L20)</f>
        <v>0</v>
      </c>
      <c r="M21" s="88"/>
      <c r="N21" s="114">
        <f>SUM(N18:N20)</f>
        <v>1269188</v>
      </c>
      <c r="O21" s="88"/>
      <c r="P21" s="114">
        <f>SUM(P18:P20)</f>
        <v>-14152550</v>
      </c>
      <c r="Q21" s="88"/>
      <c r="R21" s="114">
        <f>SUM(R18:R20)</f>
        <v>-1269188</v>
      </c>
      <c r="S21" s="40"/>
      <c r="T21" s="114">
        <f>SUM(T18:T20)</f>
        <v>0</v>
      </c>
      <c r="U21" s="88"/>
      <c r="V21" s="114">
        <f>SUM(V18:V20)</f>
        <v>0</v>
      </c>
      <c r="W21" s="88"/>
      <c r="X21" s="114">
        <f>SUM(X18:X20)</f>
        <v>0</v>
      </c>
      <c r="Y21" s="88"/>
      <c r="Z21" s="114">
        <f>SUM(Z18:Z20)</f>
        <v>0</v>
      </c>
      <c r="AA21" s="88"/>
      <c r="AB21" s="114">
        <f>SUM(AB18:AB20)</f>
        <v>0</v>
      </c>
      <c r="AC21" s="88"/>
      <c r="AD21" s="114">
        <f>SUM(AD18:AD20)</f>
        <v>-14202429</v>
      </c>
    </row>
    <row r="22" spans="1:30" s="7" customFormat="1" ht="20.25" customHeight="1">
      <c r="A22" s="7" t="s">
        <v>207</v>
      </c>
      <c r="D22" s="39">
        <f>D21</f>
        <v>-6606</v>
      </c>
      <c r="E22" s="115"/>
      <c r="F22" s="39">
        <f>F21</f>
        <v>-43273</v>
      </c>
      <c r="G22" s="107"/>
      <c r="H22" s="39">
        <f>H21</f>
        <v>0</v>
      </c>
      <c r="I22" s="107"/>
      <c r="J22" s="39">
        <f>J21</f>
        <v>0</v>
      </c>
      <c r="K22" s="88"/>
      <c r="L22" s="39">
        <f>L21</f>
        <v>0</v>
      </c>
      <c r="M22" s="88"/>
      <c r="N22" s="39">
        <f>N21</f>
        <v>1269188</v>
      </c>
      <c r="O22" s="88"/>
      <c r="P22" s="39">
        <f>P21</f>
        <v>-14152550</v>
      </c>
      <c r="Q22" s="88"/>
      <c r="R22" s="39">
        <f>R21</f>
        <v>-1269188</v>
      </c>
      <c r="S22" s="40"/>
      <c r="T22" s="39">
        <f>T21</f>
        <v>0</v>
      </c>
      <c r="U22" s="115"/>
      <c r="V22" s="39">
        <f>V21</f>
        <v>0</v>
      </c>
      <c r="W22" s="88"/>
      <c r="X22" s="39">
        <f>X21</f>
        <v>0</v>
      </c>
      <c r="Y22" s="88"/>
      <c r="Z22" s="39">
        <f>Z21</f>
        <v>0</v>
      </c>
      <c r="AA22" s="88"/>
      <c r="AB22" s="39">
        <f>AB21</f>
        <v>0</v>
      </c>
      <c r="AC22" s="115"/>
      <c r="AD22" s="39">
        <f>AD21</f>
        <v>-14202429</v>
      </c>
    </row>
    <row r="23" spans="1:30" ht="20.25" customHeight="1">
      <c r="A23" s="7" t="s">
        <v>352</v>
      </c>
      <c r="B23" s="7"/>
      <c r="C23" s="7"/>
      <c r="D23" s="37"/>
      <c r="E23" s="124"/>
      <c r="F23" s="37"/>
      <c r="G23" s="37"/>
      <c r="H23" s="37"/>
      <c r="I23" s="37"/>
      <c r="J23" s="37"/>
      <c r="K23" s="80"/>
      <c r="L23" s="37"/>
      <c r="M23" s="80"/>
      <c r="N23" s="26"/>
      <c r="O23" s="80"/>
      <c r="P23" s="26"/>
      <c r="Q23" s="80"/>
      <c r="R23" s="80"/>
      <c r="S23" s="80"/>
      <c r="T23" s="37"/>
      <c r="U23" s="124"/>
      <c r="V23" s="37"/>
      <c r="W23" s="80"/>
      <c r="X23" s="37"/>
      <c r="Y23" s="80"/>
      <c r="Z23" s="37"/>
      <c r="AA23" s="80"/>
      <c r="AB23" s="37"/>
      <c r="AC23" s="124"/>
      <c r="AD23" s="26"/>
    </row>
    <row r="24" spans="1:30" ht="20.25" customHeight="1">
      <c r="A24" s="95" t="s">
        <v>143</v>
      </c>
      <c r="D24" s="104">
        <v>0</v>
      </c>
      <c r="E24" s="104"/>
      <c r="F24" s="104">
        <v>0</v>
      </c>
      <c r="G24" s="104"/>
      <c r="H24" s="104">
        <v>0</v>
      </c>
      <c r="I24" s="104"/>
      <c r="J24" s="104">
        <v>0</v>
      </c>
      <c r="K24" s="104"/>
      <c r="L24" s="104">
        <v>0</v>
      </c>
      <c r="M24" s="80"/>
      <c r="N24" s="104">
        <v>0</v>
      </c>
      <c r="O24" s="80"/>
      <c r="P24" s="104">
        <v>12774108</v>
      </c>
      <c r="Q24" s="80"/>
      <c r="R24" s="104">
        <v>0</v>
      </c>
      <c r="S24" s="104"/>
      <c r="T24" s="104">
        <v>0</v>
      </c>
      <c r="U24" s="124"/>
      <c r="V24" s="104">
        <v>0</v>
      </c>
      <c r="W24" s="80"/>
      <c r="X24" s="104">
        <v>0</v>
      </c>
      <c r="Y24" s="80"/>
      <c r="Z24" s="104">
        <v>0</v>
      </c>
      <c r="AA24" s="80"/>
      <c r="AB24" s="187">
        <f>SUM(V24:AA24)</f>
        <v>0</v>
      </c>
      <c r="AC24" s="124"/>
      <c r="AD24" s="187">
        <f>AB24+SUM(D24:T24)</f>
        <v>12774108</v>
      </c>
    </row>
    <row r="25" spans="1:30" ht="20.25" customHeight="1">
      <c r="A25" s="95" t="s">
        <v>258</v>
      </c>
      <c r="B25" s="7"/>
      <c r="C25" s="7"/>
      <c r="D25" s="104"/>
      <c r="E25" s="104"/>
      <c r="F25" s="104"/>
      <c r="G25" s="104"/>
      <c r="H25" s="104"/>
      <c r="I25" s="104"/>
      <c r="J25" s="104"/>
      <c r="K25" s="104"/>
      <c r="L25" s="104"/>
      <c r="M25" s="80"/>
      <c r="N25" s="104"/>
      <c r="O25" s="80"/>
      <c r="P25" s="104"/>
      <c r="Q25" s="80"/>
      <c r="R25" s="104"/>
      <c r="S25" s="104"/>
      <c r="T25" s="104"/>
      <c r="U25" s="124"/>
      <c r="V25" s="104"/>
      <c r="W25" s="80"/>
      <c r="X25" s="104"/>
      <c r="Y25" s="80"/>
      <c r="Z25" s="104"/>
      <c r="AA25" s="80"/>
      <c r="AB25" s="104"/>
      <c r="AC25" s="124"/>
      <c r="AD25" s="177"/>
    </row>
    <row r="26" spans="1:30" ht="20.25" customHeight="1">
      <c r="A26" s="95" t="s">
        <v>291</v>
      </c>
      <c r="B26" s="38"/>
      <c r="D26" s="104">
        <v>0</v>
      </c>
      <c r="E26" s="104"/>
      <c r="F26" s="104">
        <v>0</v>
      </c>
      <c r="G26" s="104"/>
      <c r="H26" s="104">
        <v>0</v>
      </c>
      <c r="I26" s="104"/>
      <c r="J26" s="104">
        <v>0</v>
      </c>
      <c r="K26" s="104"/>
      <c r="L26" s="104">
        <v>0</v>
      </c>
      <c r="M26" s="80"/>
      <c r="N26" s="104">
        <v>0</v>
      </c>
      <c r="O26" s="80"/>
      <c r="P26" s="104">
        <v>-106636</v>
      </c>
      <c r="Q26" s="80"/>
      <c r="R26" s="104">
        <v>0</v>
      </c>
      <c r="S26" s="104"/>
      <c r="T26" s="104">
        <v>0</v>
      </c>
      <c r="U26" s="124"/>
      <c r="V26" s="104">
        <v>0</v>
      </c>
      <c r="W26" s="80"/>
      <c r="X26" s="104">
        <v>0</v>
      </c>
      <c r="Y26" s="80"/>
      <c r="Z26" s="104">
        <v>0</v>
      </c>
      <c r="AA26" s="80"/>
      <c r="AB26" s="187">
        <f>SUM(V26:AA26)</f>
        <v>0</v>
      </c>
      <c r="AC26" s="124"/>
      <c r="AD26" s="187">
        <f>AB26+SUM(D26:T26)</f>
        <v>-106636</v>
      </c>
    </row>
    <row r="27" spans="1:30" ht="20.25" customHeight="1">
      <c r="A27" s="95" t="s">
        <v>144</v>
      </c>
      <c r="D27" s="103">
        <v>0</v>
      </c>
      <c r="E27" s="81"/>
      <c r="F27" s="103">
        <v>0</v>
      </c>
      <c r="G27" s="81"/>
      <c r="H27" s="103">
        <v>0</v>
      </c>
      <c r="I27" s="81"/>
      <c r="J27" s="103">
        <v>0</v>
      </c>
      <c r="K27" s="81"/>
      <c r="L27" s="103">
        <v>0</v>
      </c>
      <c r="M27" s="81"/>
      <c r="N27" s="103">
        <v>0</v>
      </c>
      <c r="O27" s="81"/>
      <c r="P27" s="103">
        <v>0</v>
      </c>
      <c r="Q27" s="81"/>
      <c r="R27" s="103">
        <v>0</v>
      </c>
      <c r="S27" s="104"/>
      <c r="T27" s="103">
        <v>0</v>
      </c>
      <c r="U27" s="81"/>
      <c r="V27" s="103">
        <v>-52347</v>
      </c>
      <c r="W27" s="81"/>
      <c r="X27" s="103">
        <v>-78400</v>
      </c>
      <c r="Y27" s="81"/>
      <c r="Z27" s="103">
        <v>0</v>
      </c>
      <c r="AB27" s="180">
        <f>SUM(V27:AA27)</f>
        <v>-130747</v>
      </c>
      <c r="AC27" s="81"/>
      <c r="AD27" s="103">
        <f>AB27+SUM(D27:T27)</f>
        <v>-130747</v>
      </c>
    </row>
    <row r="28" spans="1:30" s="7" customFormat="1" ht="20.25" customHeight="1">
      <c r="A28" s="7" t="s">
        <v>198</v>
      </c>
      <c r="D28" s="39">
        <f>SUM(D24:D27)</f>
        <v>0</v>
      </c>
      <c r="E28" s="87"/>
      <c r="F28" s="39">
        <f>SUM(F24:F27)</f>
        <v>0</v>
      </c>
      <c r="G28" s="108"/>
      <c r="H28" s="39">
        <f>SUM(H24:H27)</f>
        <v>0</v>
      </c>
      <c r="I28" s="107"/>
      <c r="J28" s="39">
        <f>SUM(J24:J27)</f>
        <v>0</v>
      </c>
      <c r="K28" s="88"/>
      <c r="L28" s="39">
        <f>SUM(L24:L27)</f>
        <v>0</v>
      </c>
      <c r="M28" s="88"/>
      <c r="N28" s="39">
        <f>SUM(N24:N27)</f>
        <v>0</v>
      </c>
      <c r="O28" s="88"/>
      <c r="P28" s="39">
        <f>SUM(P24:P27)</f>
        <v>12667472</v>
      </c>
      <c r="Q28" s="88"/>
      <c r="R28" s="39">
        <f>SUM(R24:R27)</f>
        <v>0</v>
      </c>
      <c r="S28" s="40"/>
      <c r="T28" s="39">
        <f>SUM(T24:T27)</f>
        <v>0</v>
      </c>
      <c r="U28" s="88"/>
      <c r="V28" s="39">
        <f>SUM(V24:V27)</f>
        <v>-52347</v>
      </c>
      <c r="W28" s="88"/>
      <c r="X28" s="39">
        <f>SUM(X24:X27)</f>
        <v>-78400</v>
      </c>
      <c r="Y28" s="88"/>
      <c r="Z28" s="39">
        <f>SUM(Z24:Z27)</f>
        <v>0</v>
      </c>
      <c r="AA28" s="88"/>
      <c r="AB28" s="39">
        <f>SUM(AB24:AB27)</f>
        <v>-130747</v>
      </c>
      <c r="AC28" s="88"/>
      <c r="AD28" s="39">
        <f>SUM(AD24:AD27)</f>
        <v>12536725</v>
      </c>
    </row>
    <row r="29" spans="1:30" ht="20.25" customHeight="1">
      <c r="A29" s="95" t="s">
        <v>206</v>
      </c>
      <c r="C29" s="111"/>
      <c r="D29" s="88"/>
      <c r="E29" s="111"/>
      <c r="F29" s="88"/>
      <c r="G29" s="111"/>
      <c r="H29" s="88"/>
      <c r="I29" s="111"/>
      <c r="J29" s="88"/>
      <c r="K29" s="111"/>
      <c r="L29" s="88"/>
      <c r="M29" s="116"/>
      <c r="N29" s="88"/>
      <c r="O29" s="111"/>
      <c r="P29" s="88"/>
      <c r="Q29" s="111"/>
      <c r="R29" s="88"/>
      <c r="S29" s="88"/>
      <c r="T29" s="107"/>
      <c r="U29" s="111"/>
      <c r="V29" s="88"/>
      <c r="W29" s="111"/>
      <c r="X29" s="88"/>
      <c r="Y29" s="111"/>
      <c r="AA29" s="111"/>
      <c r="AB29" s="88"/>
      <c r="AC29" s="111"/>
      <c r="AD29" s="88"/>
    </row>
    <row r="30" spans="1:30" ht="20.25" customHeight="1">
      <c r="A30" s="95" t="s">
        <v>187</v>
      </c>
      <c r="B30" s="38">
        <v>24</v>
      </c>
      <c r="C30" s="38"/>
      <c r="D30" s="104">
        <v>0</v>
      </c>
      <c r="E30" s="102"/>
      <c r="F30" s="104">
        <v>0</v>
      </c>
      <c r="G30" s="37"/>
      <c r="H30" s="104">
        <v>0</v>
      </c>
      <c r="I30" s="26"/>
      <c r="J30" s="104">
        <v>0</v>
      </c>
      <c r="K30" s="81"/>
      <c r="L30" s="104">
        <v>0</v>
      </c>
      <c r="M30" s="81"/>
      <c r="N30" s="104">
        <v>0</v>
      </c>
      <c r="O30" s="81"/>
      <c r="P30" s="104">
        <v>-1070670</v>
      </c>
      <c r="Q30" s="81"/>
      <c r="R30" s="104">
        <v>0</v>
      </c>
      <c r="S30" s="104"/>
      <c r="T30" s="104">
        <v>0</v>
      </c>
      <c r="U30" s="81"/>
      <c r="V30" s="104">
        <v>0</v>
      </c>
      <c r="W30" s="81"/>
      <c r="X30" s="19">
        <v>0</v>
      </c>
      <c r="Y30" s="81"/>
      <c r="Z30" s="104">
        <v>0</v>
      </c>
      <c r="AA30" s="81"/>
      <c r="AB30" s="19">
        <f>SUM(V30:AA30)</f>
        <v>0</v>
      </c>
      <c r="AC30" s="81"/>
      <c r="AD30" s="187">
        <f>AB30+SUM(D30:T30)</f>
        <v>-1070670</v>
      </c>
    </row>
    <row r="31" spans="1:30" ht="20.25" customHeight="1">
      <c r="A31" s="95" t="s">
        <v>183</v>
      </c>
      <c r="B31" s="38"/>
      <c r="C31" s="38"/>
      <c r="D31" s="40">
        <v>0</v>
      </c>
      <c r="E31" s="87"/>
      <c r="F31" s="40">
        <v>0</v>
      </c>
      <c r="G31" s="108"/>
      <c r="H31" s="40">
        <v>0</v>
      </c>
      <c r="I31" s="107"/>
      <c r="J31" s="40">
        <v>0</v>
      </c>
      <c r="K31" s="88"/>
      <c r="L31" s="40">
        <v>0</v>
      </c>
      <c r="M31" s="88"/>
      <c r="N31" s="40">
        <v>0</v>
      </c>
      <c r="O31" s="88"/>
      <c r="P31" s="104">
        <v>66981</v>
      </c>
      <c r="Q31" s="88"/>
      <c r="R31" s="40">
        <v>0</v>
      </c>
      <c r="S31" s="40"/>
      <c r="T31" s="40">
        <v>0</v>
      </c>
      <c r="U31" s="88"/>
      <c r="V31" s="40">
        <v>0</v>
      </c>
      <c r="W31" s="88"/>
      <c r="X31" s="40">
        <v>0</v>
      </c>
      <c r="Y31" s="88"/>
      <c r="Z31" s="104">
        <v>-66981</v>
      </c>
      <c r="AA31" s="88"/>
      <c r="AB31" s="19">
        <f>SUM(V31:AA31)</f>
        <v>-66981</v>
      </c>
      <c r="AC31" s="88"/>
      <c r="AD31" s="187">
        <f>AB31+SUM(D31:T31)</f>
        <v>0</v>
      </c>
    </row>
    <row r="32" spans="1:30" s="7" customFormat="1" ht="20.25" customHeight="1" thickBot="1">
      <c r="A32" s="7" t="s">
        <v>278</v>
      </c>
      <c r="D32" s="117">
        <f>+D14+D22+D28+SUM(D29:D31)</f>
        <v>8406963</v>
      </c>
      <c r="E32" s="118"/>
      <c r="F32" s="117">
        <f>+F14+F22+F28+SUM(F29:F31)</f>
        <v>55070725</v>
      </c>
      <c r="G32" s="99"/>
      <c r="H32" s="117">
        <f>+H14+H22+H28+SUM(H29:H31)</f>
        <v>490423</v>
      </c>
      <c r="I32" s="99"/>
      <c r="J32" s="117">
        <f>+J14+J22+J28+SUM(J29:J31)</f>
        <v>3470021</v>
      </c>
      <c r="K32" s="41"/>
      <c r="L32" s="117">
        <f>+L14+L22+L28+SUM(L29:L31)</f>
        <v>929166</v>
      </c>
      <c r="M32" s="41"/>
      <c r="N32" s="117">
        <f>+N14+N22+N28+SUM(N29:N31)</f>
        <v>4935753</v>
      </c>
      <c r="O32" s="41"/>
      <c r="P32" s="117">
        <f>+P14+P22+P28+SUM(P29:P31)</f>
        <v>48067473</v>
      </c>
      <c r="Q32" s="41"/>
      <c r="R32" s="117">
        <f>+R14+R22+R28+SUM(R29:R31)</f>
        <v>-4935753</v>
      </c>
      <c r="S32" s="40"/>
      <c r="T32" s="117">
        <f>+T14+T22+T28+SUM(T29:T31)</f>
        <v>26932000</v>
      </c>
      <c r="U32" s="118"/>
      <c r="V32" s="117">
        <f>+V14+V22+V28+SUM(V29:V31)</f>
        <v>-56714</v>
      </c>
      <c r="W32" s="41"/>
      <c r="X32" s="117">
        <f>+X14+X22+X28+SUM(X29:X31)</f>
        <v>282967</v>
      </c>
      <c r="Y32" s="41"/>
      <c r="Z32" s="117">
        <f>+Z14+Z22+Z28+SUM(Z29:Z31)</f>
        <v>9598976</v>
      </c>
      <c r="AA32" s="41"/>
      <c r="AB32" s="117">
        <f>+AB14+AB22+AB28+SUM(AB29:AB31)</f>
        <v>9825229</v>
      </c>
      <c r="AC32" s="118"/>
      <c r="AD32" s="117">
        <f>+AD14+AD22+AD28+SUM(AD29:AD31)</f>
        <v>153192000</v>
      </c>
    </row>
    <row r="33" ht="20.25" customHeight="1" thickTop="1"/>
  </sheetData>
  <mergeCells count="3">
    <mergeCell ref="D5:AD5"/>
    <mergeCell ref="V6:AB6"/>
    <mergeCell ref="L6:P6"/>
  </mergeCells>
  <pageMargins left="0.7" right="0.7" top="0.48" bottom="0.5" header="0.5" footer="0.5"/>
  <pageSetup paperSize="9" scale="51" firstPageNumber="17" fitToHeight="0" orientation="landscape" useFirstPageNumber="1" r:id="rId1"/>
  <headerFooter>
    <oddFooter>&amp;L&amp;13  The accompanying notes are an integral part of these financial statements.&amp;12
&amp;C&amp;14&amp;P</oddFooter>
  </headerFooter>
  <customProperties>
    <customPr name="OrphanNamesChecke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45"/>
  <sheetViews>
    <sheetView zoomScaleNormal="100" zoomScaleSheetLayoutView="100" workbookViewId="0"/>
  </sheetViews>
  <sheetFormatPr defaultColWidth="35" defaultRowHeight="23.25" customHeight="1"/>
  <cols>
    <col min="1" max="1" width="3.36328125" style="9" customWidth="1"/>
    <col min="2" max="2" width="44.6328125" style="9" customWidth="1"/>
    <col min="3" max="3" width="8.6328125" style="30" customWidth="1"/>
    <col min="4" max="4" width="12.54296875" style="13" customWidth="1"/>
    <col min="5" max="5" width="1" style="5" customWidth="1"/>
    <col min="6" max="6" width="12.54296875" style="13" customWidth="1"/>
    <col min="7" max="7" width="1" style="5" customWidth="1"/>
    <col min="8" max="8" width="12.54296875" style="5" customWidth="1"/>
    <col min="9" max="9" width="1" style="5" customWidth="1"/>
    <col min="10" max="10" width="14.36328125" style="5" customWidth="1"/>
    <col min="11" max="16384" width="35" style="9"/>
  </cols>
  <sheetData>
    <row r="1" spans="1:10" s="7" customFormat="1" ht="20.25" customHeight="1">
      <c r="A1" s="42" t="s">
        <v>0</v>
      </c>
      <c r="B1" s="43"/>
      <c r="C1" s="38"/>
      <c r="D1" s="44"/>
      <c r="E1" s="45"/>
      <c r="F1" s="44"/>
      <c r="G1" s="45"/>
      <c r="H1" s="44"/>
      <c r="I1" s="45"/>
      <c r="J1" s="44"/>
    </row>
    <row r="2" spans="1:10" s="95" customFormat="1" ht="20.25" customHeight="1">
      <c r="A2" s="42" t="s">
        <v>1</v>
      </c>
      <c r="B2" s="43"/>
      <c r="C2" s="38"/>
    </row>
    <row r="3" spans="1:10" s="95" customFormat="1" ht="20.25" customHeight="1">
      <c r="A3" s="46" t="s">
        <v>152</v>
      </c>
      <c r="B3" s="127"/>
      <c r="C3" s="38"/>
    </row>
    <row r="4" spans="1:10" ht="19.5" customHeight="1">
      <c r="A4" s="47"/>
      <c r="B4" s="47"/>
      <c r="C4" s="47"/>
      <c r="D4" s="5"/>
      <c r="F4" s="5"/>
      <c r="H4" s="207" t="s">
        <v>3</v>
      </c>
      <c r="I4" s="207"/>
      <c r="J4" s="207"/>
    </row>
    <row r="5" spans="1:10" s="95" customFormat="1" ht="21.65" customHeight="1">
      <c r="A5" s="43"/>
      <c r="B5" s="43"/>
      <c r="C5" s="38"/>
      <c r="D5" s="197" t="s">
        <v>4</v>
      </c>
      <c r="E5" s="197"/>
      <c r="F5" s="197"/>
      <c r="G5" s="18"/>
      <c r="H5" s="197" t="s">
        <v>5</v>
      </c>
      <c r="I5" s="197"/>
      <c r="J5" s="197"/>
    </row>
    <row r="6" spans="1:10" s="95" customFormat="1" ht="21.65" customHeight="1">
      <c r="A6" s="43"/>
      <c r="B6" s="43"/>
      <c r="C6" s="38"/>
      <c r="D6" s="198" t="s">
        <v>6</v>
      </c>
      <c r="E6" s="198"/>
      <c r="F6" s="198"/>
      <c r="G6" s="121"/>
      <c r="H6" s="198" t="s">
        <v>7</v>
      </c>
      <c r="I6" s="198"/>
      <c r="J6" s="198"/>
    </row>
    <row r="7" spans="1:10" s="95" customFormat="1" ht="21.65" customHeight="1">
      <c r="A7" s="43"/>
      <c r="B7" s="43"/>
      <c r="D7" s="206" t="s">
        <v>78</v>
      </c>
      <c r="E7" s="206"/>
      <c r="F7" s="206"/>
      <c r="G7" s="10"/>
      <c r="H7" s="206" t="s">
        <v>78</v>
      </c>
      <c r="I7" s="206"/>
      <c r="J7" s="206"/>
    </row>
    <row r="8" spans="1:10" s="95" customFormat="1" ht="21.65" customHeight="1">
      <c r="A8" s="43"/>
      <c r="B8" s="43"/>
      <c r="C8" s="38" t="s">
        <v>10</v>
      </c>
      <c r="D8" s="32">
        <v>2025</v>
      </c>
      <c r="E8" s="11"/>
      <c r="F8" s="32">
        <v>2024</v>
      </c>
      <c r="G8" s="11"/>
      <c r="H8" s="32">
        <v>2025</v>
      </c>
      <c r="I8" s="11"/>
      <c r="J8" s="32">
        <v>2024</v>
      </c>
    </row>
    <row r="9" spans="1:10" s="95" customFormat="1" ht="3.75" customHeight="1">
      <c r="A9" s="43"/>
      <c r="B9" s="43"/>
      <c r="C9" s="38"/>
      <c r="D9" s="11"/>
      <c r="E9" s="12"/>
      <c r="F9" s="11"/>
      <c r="G9" s="12"/>
      <c r="H9" s="11"/>
      <c r="I9" s="12"/>
      <c r="J9" s="11"/>
    </row>
    <row r="10" spans="1:10" ht="21" customHeight="1">
      <c r="A10" s="48" t="s">
        <v>153</v>
      </c>
      <c r="B10" s="48"/>
      <c r="C10" s="48"/>
    </row>
    <row r="11" spans="1:10" ht="21" customHeight="1">
      <c r="A11" s="83" t="s">
        <v>317</v>
      </c>
      <c r="B11" s="126"/>
      <c r="C11" s="126"/>
      <c r="D11" s="13">
        <v>28644115</v>
      </c>
      <c r="F11" s="13">
        <v>22299453</v>
      </c>
      <c r="H11" s="5">
        <v>12774108</v>
      </c>
      <c r="J11" s="5">
        <v>9254217</v>
      </c>
    </row>
    <row r="12" spans="1:10" ht="21" customHeight="1">
      <c r="A12" s="31" t="s">
        <v>339</v>
      </c>
      <c r="B12" s="136"/>
      <c r="C12" s="126"/>
    </row>
    <row r="13" spans="1:10" ht="18.649999999999999" customHeight="1">
      <c r="A13" s="83" t="s">
        <v>95</v>
      </c>
      <c r="D13" s="13">
        <v>8634527</v>
      </c>
      <c r="F13" s="13">
        <v>5672645</v>
      </c>
      <c r="G13" s="125"/>
      <c r="H13" s="167">
        <v>-1322387</v>
      </c>
      <c r="I13" s="125"/>
      <c r="J13" s="19">
        <v>-978623</v>
      </c>
    </row>
    <row r="14" spans="1:10" ht="21" customHeight="1">
      <c r="A14" s="83" t="s">
        <v>157</v>
      </c>
      <c r="B14" s="183"/>
      <c r="D14" s="13">
        <v>24089025</v>
      </c>
      <c r="F14" s="13">
        <v>24575027</v>
      </c>
      <c r="H14" s="5">
        <v>6655699</v>
      </c>
      <c r="J14" s="13">
        <v>5790073</v>
      </c>
    </row>
    <row r="15" spans="1:10" ht="21" customHeight="1">
      <c r="A15" s="83" t="s">
        <v>154</v>
      </c>
      <c r="B15" s="83"/>
      <c r="D15" s="13">
        <v>23529689</v>
      </c>
      <c r="F15" s="13">
        <v>24265359</v>
      </c>
      <c r="H15" s="5">
        <v>886209</v>
      </c>
      <c r="J15" s="5">
        <v>1037604</v>
      </c>
    </row>
    <row r="16" spans="1:10" ht="21" customHeight="1">
      <c r="A16" s="83" t="s">
        <v>155</v>
      </c>
      <c r="B16" s="83"/>
      <c r="C16" s="38"/>
      <c r="D16" s="13">
        <v>1567088</v>
      </c>
      <c r="F16" s="13">
        <v>1480775</v>
      </c>
      <c r="H16" s="5">
        <v>9153</v>
      </c>
      <c r="J16" s="13">
        <v>15001</v>
      </c>
    </row>
    <row r="17" spans="1:10" ht="21" customHeight="1">
      <c r="A17" s="83" t="s">
        <v>156</v>
      </c>
      <c r="B17" s="83"/>
      <c r="C17" s="38">
        <v>8</v>
      </c>
      <c r="D17" s="13">
        <v>7489414</v>
      </c>
      <c r="F17" s="13">
        <v>8453387</v>
      </c>
      <c r="H17" s="5">
        <v>88646</v>
      </c>
      <c r="J17" s="13">
        <v>96482</v>
      </c>
    </row>
    <row r="18" spans="1:10" ht="21" customHeight="1">
      <c r="A18" s="83" t="s">
        <v>325</v>
      </c>
      <c r="B18" s="83"/>
      <c r="C18" s="38"/>
      <c r="J18" s="13"/>
    </row>
    <row r="19" spans="1:10" ht="21" customHeight="1">
      <c r="A19" s="83" t="s">
        <v>221</v>
      </c>
      <c r="B19" s="83"/>
      <c r="D19" s="13">
        <v>338256</v>
      </c>
      <c r="F19" s="13">
        <v>679411</v>
      </c>
      <c r="H19" s="5">
        <v>-71219</v>
      </c>
      <c r="J19" s="13">
        <v>188279</v>
      </c>
    </row>
    <row r="20" spans="1:10" ht="21" customHeight="1">
      <c r="A20" s="83" t="s">
        <v>158</v>
      </c>
      <c r="C20" s="30">
        <v>20</v>
      </c>
      <c r="D20" s="13">
        <v>792334</v>
      </c>
      <c r="F20" s="13">
        <v>767691</v>
      </c>
      <c r="H20" s="5">
        <v>152689</v>
      </c>
      <c r="J20" s="13">
        <v>189006</v>
      </c>
    </row>
    <row r="21" spans="1:10" ht="19.5" customHeight="1">
      <c r="A21" s="83" t="s">
        <v>159</v>
      </c>
      <c r="B21" s="183"/>
      <c r="D21" s="13">
        <v>-1025</v>
      </c>
      <c r="F21" s="13">
        <v>-196606</v>
      </c>
      <c r="G21" s="13"/>
      <c r="H21" s="5">
        <v>1840657</v>
      </c>
      <c r="I21" s="13"/>
      <c r="J21" s="14">
        <v>62478</v>
      </c>
    </row>
    <row r="22" spans="1:10" ht="18" customHeight="1">
      <c r="A22" s="83" t="s">
        <v>376</v>
      </c>
      <c r="B22" s="83"/>
      <c r="C22" s="30">
        <v>8</v>
      </c>
      <c r="D22" s="13">
        <v>865477</v>
      </c>
      <c r="F22" s="13">
        <v>-2362457</v>
      </c>
      <c r="G22" s="125"/>
      <c r="H22" s="14">
        <v>0</v>
      </c>
      <c r="I22" s="125"/>
      <c r="J22" s="14">
        <v>0</v>
      </c>
    </row>
    <row r="23" spans="1:10" ht="23.25" customHeight="1">
      <c r="A23" s="9" t="s">
        <v>354</v>
      </c>
    </row>
    <row r="24" spans="1:10" ht="23.25" customHeight="1">
      <c r="A24" s="9" t="s">
        <v>239</v>
      </c>
      <c r="D24" s="14">
        <v>0</v>
      </c>
      <c r="F24" s="13">
        <v>-31414</v>
      </c>
      <c r="G24" s="14"/>
      <c r="H24" s="14">
        <v>0</v>
      </c>
      <c r="I24" s="14"/>
      <c r="J24" s="14">
        <v>0</v>
      </c>
    </row>
    <row r="25" spans="1:10" ht="23.25" customHeight="1">
      <c r="A25" s="9" t="s">
        <v>288</v>
      </c>
      <c r="D25" s="14">
        <v>0</v>
      </c>
      <c r="F25" s="13">
        <v>-162855</v>
      </c>
      <c r="G25" s="14"/>
      <c r="H25" s="14">
        <v>0</v>
      </c>
      <c r="I25" s="14"/>
      <c r="J25" s="14">
        <v>-18985</v>
      </c>
    </row>
    <row r="26" spans="1:10" ht="23.25" customHeight="1">
      <c r="A26" s="9" t="s">
        <v>373</v>
      </c>
      <c r="D26" s="14">
        <v>0</v>
      </c>
      <c r="F26" s="13">
        <v>90767</v>
      </c>
      <c r="G26" s="14"/>
      <c r="H26" s="14">
        <v>0</v>
      </c>
      <c r="I26" s="14"/>
      <c r="J26" s="14">
        <v>0</v>
      </c>
    </row>
    <row r="27" spans="1:10" ht="23.25" customHeight="1">
      <c r="A27" s="9" t="s">
        <v>372</v>
      </c>
      <c r="C27" s="30">
        <v>12</v>
      </c>
      <c r="D27" s="14">
        <v>0</v>
      </c>
      <c r="F27" s="13">
        <v>26384</v>
      </c>
      <c r="G27" s="14"/>
      <c r="H27" s="14">
        <v>0</v>
      </c>
      <c r="I27" s="14"/>
      <c r="J27" s="14">
        <v>0</v>
      </c>
    </row>
    <row r="28" spans="1:10" ht="21" customHeight="1">
      <c r="A28" s="83" t="s">
        <v>195</v>
      </c>
      <c r="D28" s="13">
        <v>-42061</v>
      </c>
      <c r="F28" s="13">
        <v>-161640</v>
      </c>
      <c r="H28" s="14">
        <v>0</v>
      </c>
      <c r="J28" s="13">
        <v>-636699</v>
      </c>
    </row>
    <row r="29" spans="1:10" s="137" customFormat="1" ht="18" customHeight="1">
      <c r="A29" s="83" t="s">
        <v>93</v>
      </c>
      <c r="B29" s="9"/>
      <c r="C29" s="30"/>
      <c r="D29" s="13"/>
      <c r="E29" s="5"/>
      <c r="F29" s="13"/>
      <c r="G29" s="5"/>
      <c r="H29" s="5"/>
      <c r="I29" s="5"/>
      <c r="J29" s="14"/>
    </row>
    <row r="30" spans="1:10" s="137" customFormat="1" ht="18" customHeight="1">
      <c r="A30" s="9" t="s">
        <v>160</v>
      </c>
      <c r="B30" s="9"/>
      <c r="C30" s="30" t="s">
        <v>312</v>
      </c>
      <c r="D30" s="13">
        <v>-11120671</v>
      </c>
      <c r="E30" s="5"/>
      <c r="F30" s="13">
        <v>-12698902</v>
      </c>
      <c r="G30" s="125"/>
      <c r="H30" s="14">
        <v>0</v>
      </c>
      <c r="I30" s="120"/>
      <c r="J30" s="14">
        <v>0</v>
      </c>
    </row>
    <row r="31" spans="1:10" ht="21" customHeight="1">
      <c r="A31" s="83" t="s">
        <v>355</v>
      </c>
      <c r="B31" s="83"/>
      <c r="C31" s="30">
        <v>7</v>
      </c>
      <c r="D31" s="13">
        <v>123888</v>
      </c>
      <c r="F31" s="13">
        <v>-110954</v>
      </c>
      <c r="H31" s="5">
        <v>8057</v>
      </c>
      <c r="J31" s="13">
        <v>-23530</v>
      </c>
    </row>
    <row r="32" spans="1:10" ht="21" customHeight="1">
      <c r="A32" s="83" t="s">
        <v>367</v>
      </c>
    </row>
    <row r="33" spans="1:10" ht="21" customHeight="1">
      <c r="A33" s="83" t="s">
        <v>335</v>
      </c>
    </row>
    <row r="34" spans="1:10" ht="21" customHeight="1">
      <c r="A34" s="83" t="s">
        <v>334</v>
      </c>
      <c r="D34" s="13">
        <v>2030762</v>
      </c>
      <c r="F34" s="13">
        <v>2407823</v>
      </c>
      <c r="H34" s="5">
        <v>325956</v>
      </c>
      <c r="J34" s="13">
        <v>70356</v>
      </c>
    </row>
    <row r="35" spans="1:10" ht="21" customHeight="1">
      <c r="A35" s="83" t="s">
        <v>82</v>
      </c>
      <c r="D35" s="13">
        <v>-102174</v>
      </c>
      <c r="F35" s="13">
        <v>-30854</v>
      </c>
      <c r="H35" s="5">
        <v>-19085475</v>
      </c>
      <c r="J35" s="13">
        <v>-13828655</v>
      </c>
    </row>
    <row r="36" spans="1:10" ht="21" customHeight="1">
      <c r="A36" s="83" t="s">
        <v>81</v>
      </c>
      <c r="D36" s="13">
        <v>-1673335</v>
      </c>
      <c r="F36" s="13">
        <v>-1866782</v>
      </c>
      <c r="H36" s="5">
        <v>-1653002</v>
      </c>
      <c r="J36" s="13">
        <v>-1142371</v>
      </c>
    </row>
    <row r="37" spans="1:10" s="7" customFormat="1" ht="20.25" customHeight="1">
      <c r="A37" s="43"/>
      <c r="B37" s="43"/>
      <c r="C37" s="38"/>
      <c r="D37" s="92">
        <f>SUM(D10:D36)</f>
        <v>85165309</v>
      </c>
      <c r="E37" s="45"/>
      <c r="F37" s="92">
        <f>SUM(F10:F36)</f>
        <v>73096258</v>
      </c>
      <c r="G37" s="125"/>
      <c r="H37" s="92">
        <f>SUM(H10:H36)</f>
        <v>609091</v>
      </c>
      <c r="I37" s="125"/>
      <c r="J37" s="92">
        <f>SUM(J10:J36)</f>
        <v>74633</v>
      </c>
    </row>
    <row r="38" spans="1:10" s="7" customFormat="1" ht="20.25" customHeight="1">
      <c r="A38" s="42" t="s">
        <v>0</v>
      </c>
      <c r="B38" s="43"/>
      <c r="C38" s="38"/>
      <c r="D38" s="44"/>
      <c r="E38" s="45"/>
      <c r="F38" s="44"/>
      <c r="G38" s="125"/>
      <c r="H38" s="125"/>
      <c r="I38" s="125"/>
      <c r="J38" s="125"/>
    </row>
    <row r="39" spans="1:10" s="95" customFormat="1" ht="20.25" customHeight="1">
      <c r="A39" s="42" t="s">
        <v>1</v>
      </c>
      <c r="B39" s="43"/>
      <c r="C39" s="38"/>
    </row>
    <row r="40" spans="1:10" s="95" customFormat="1" ht="20.25" customHeight="1">
      <c r="A40" s="46" t="s">
        <v>152</v>
      </c>
      <c r="B40" s="127"/>
      <c r="C40" s="38"/>
    </row>
    <row r="41" spans="1:10" ht="19.5" customHeight="1">
      <c r="A41" s="47"/>
      <c r="B41" s="47"/>
      <c r="C41" s="47"/>
      <c r="D41" s="5"/>
      <c r="F41" s="5"/>
      <c r="H41" s="207" t="s">
        <v>3</v>
      </c>
      <c r="I41" s="207"/>
      <c r="J41" s="207"/>
    </row>
    <row r="42" spans="1:10" s="95" customFormat="1" ht="21.65" customHeight="1">
      <c r="A42" s="43"/>
      <c r="B42" s="43"/>
      <c r="C42" s="38"/>
      <c r="D42" s="197" t="s">
        <v>4</v>
      </c>
      <c r="E42" s="197"/>
      <c r="F42" s="197"/>
      <c r="G42" s="18"/>
      <c r="H42" s="197" t="s">
        <v>5</v>
      </c>
      <c r="I42" s="197"/>
      <c r="J42" s="197"/>
    </row>
    <row r="43" spans="1:10" s="95" customFormat="1" ht="21.65" customHeight="1">
      <c r="A43" s="43"/>
      <c r="B43" s="43"/>
      <c r="C43" s="38"/>
      <c r="D43" s="198" t="s">
        <v>6</v>
      </c>
      <c r="E43" s="198"/>
      <c r="F43" s="198"/>
      <c r="G43" s="121"/>
      <c r="H43" s="198" t="s">
        <v>7</v>
      </c>
      <c r="I43" s="198"/>
      <c r="J43" s="198"/>
    </row>
    <row r="44" spans="1:10" s="95" customFormat="1" ht="21.65" customHeight="1">
      <c r="A44" s="43"/>
      <c r="B44" s="43"/>
      <c r="D44" s="206" t="s">
        <v>78</v>
      </c>
      <c r="E44" s="206"/>
      <c r="F44" s="206"/>
      <c r="G44" s="10"/>
      <c r="H44" s="206" t="s">
        <v>78</v>
      </c>
      <c r="I44" s="206"/>
      <c r="J44" s="206"/>
    </row>
    <row r="45" spans="1:10" s="95" customFormat="1" ht="21.65" customHeight="1">
      <c r="A45" s="43"/>
      <c r="B45" s="43"/>
      <c r="C45" s="38" t="s">
        <v>10</v>
      </c>
      <c r="D45" s="32">
        <v>2025</v>
      </c>
      <c r="E45" s="11"/>
      <c r="F45" s="32">
        <v>2024</v>
      </c>
      <c r="G45" s="11"/>
      <c r="H45" s="32">
        <v>2025</v>
      </c>
      <c r="I45" s="11"/>
      <c r="J45" s="32">
        <v>2024</v>
      </c>
    </row>
    <row r="46" spans="1:10" s="7" customFormat="1" ht="2.15" customHeight="1">
      <c r="A46" s="43"/>
      <c r="B46" s="43"/>
      <c r="C46" s="38"/>
      <c r="D46" s="125"/>
      <c r="E46" s="45"/>
      <c r="F46" s="125"/>
      <c r="G46" s="125"/>
      <c r="H46" s="125"/>
      <c r="I46" s="125"/>
      <c r="J46" s="125"/>
    </row>
    <row r="47" spans="1:10" s="7" customFormat="1" ht="20.25" customHeight="1">
      <c r="A47" s="211" t="s">
        <v>161</v>
      </c>
      <c r="B47" s="211"/>
      <c r="C47" s="211"/>
      <c r="D47" s="125"/>
      <c r="E47" s="45"/>
      <c r="F47" s="125"/>
      <c r="G47" s="125"/>
      <c r="H47" s="125"/>
      <c r="I47" s="125"/>
      <c r="J47" s="125"/>
    </row>
    <row r="48" spans="1:10" s="7" customFormat="1" ht="20.25" customHeight="1">
      <c r="A48" s="31" t="s">
        <v>162</v>
      </c>
      <c r="B48" s="16"/>
      <c r="C48" s="30"/>
      <c r="D48" s="13"/>
      <c r="E48" s="5"/>
      <c r="F48" s="13"/>
      <c r="G48" s="5"/>
      <c r="H48" s="5"/>
      <c r="I48" s="5"/>
      <c r="J48" s="5"/>
    </row>
    <row r="49" spans="1:10" s="7" customFormat="1" ht="20.25" customHeight="1">
      <c r="A49" s="83" t="s">
        <v>210</v>
      </c>
      <c r="B49" s="9"/>
      <c r="C49" s="30"/>
      <c r="D49" s="13">
        <v>-1955853</v>
      </c>
      <c r="E49" s="5"/>
      <c r="F49" s="13">
        <v>-470281</v>
      </c>
      <c r="G49" s="5"/>
      <c r="H49" s="13">
        <v>524638</v>
      </c>
      <c r="I49" s="5"/>
      <c r="J49" s="13">
        <v>1397811</v>
      </c>
    </row>
    <row r="50" spans="1:10" s="7" customFormat="1" ht="20.25" customHeight="1">
      <c r="A50" s="83" t="s">
        <v>14</v>
      </c>
      <c r="B50" s="9"/>
      <c r="C50" s="30"/>
      <c r="D50" s="13">
        <v>1890257</v>
      </c>
      <c r="E50" s="5"/>
      <c r="F50" s="13">
        <v>1969541</v>
      </c>
      <c r="G50" s="5"/>
      <c r="H50" s="13">
        <v>370440</v>
      </c>
      <c r="I50" s="5"/>
      <c r="J50" s="13">
        <v>504553</v>
      </c>
    </row>
    <row r="51" spans="1:10" s="7" customFormat="1" ht="20.25" customHeight="1">
      <c r="A51" s="83" t="s">
        <v>163</v>
      </c>
      <c r="B51" s="9"/>
      <c r="C51" s="30"/>
      <c r="D51" s="13">
        <v>-7029427</v>
      </c>
      <c r="E51" s="5"/>
      <c r="F51" s="13">
        <v>-2821058</v>
      </c>
      <c r="G51" s="5"/>
      <c r="H51" s="13">
        <v>-243</v>
      </c>
      <c r="I51" s="5"/>
      <c r="J51" s="13">
        <v>-55756</v>
      </c>
    </row>
    <row r="52" spans="1:10" s="7" customFormat="1" ht="20.25" customHeight="1">
      <c r="A52" s="83" t="s">
        <v>21</v>
      </c>
      <c r="B52" s="9"/>
      <c r="D52" s="13">
        <v>-1590431</v>
      </c>
      <c r="E52" s="5"/>
      <c r="F52" s="13">
        <v>-1329200</v>
      </c>
      <c r="G52" s="5"/>
      <c r="H52" s="13">
        <v>228246</v>
      </c>
      <c r="I52" s="5"/>
      <c r="J52" s="13">
        <v>42676</v>
      </c>
    </row>
    <row r="53" spans="1:10" ht="21" customHeight="1">
      <c r="A53" s="83" t="s">
        <v>39</v>
      </c>
      <c r="D53" s="13">
        <v>494230</v>
      </c>
      <c r="F53" s="13">
        <v>283169</v>
      </c>
      <c r="H53" s="13">
        <v>16626</v>
      </c>
      <c r="J53" s="13">
        <v>5965</v>
      </c>
    </row>
    <row r="54" spans="1:10" ht="21" customHeight="1">
      <c r="A54" s="83" t="s">
        <v>211</v>
      </c>
      <c r="D54" s="13">
        <v>4771621</v>
      </c>
      <c r="F54" s="13">
        <v>-252594</v>
      </c>
      <c r="H54" s="13">
        <v>5163</v>
      </c>
      <c r="J54" s="13">
        <v>-230660</v>
      </c>
    </row>
    <row r="55" spans="1:10" ht="21" customHeight="1">
      <c r="A55" s="83" t="s">
        <v>377</v>
      </c>
      <c r="D55" s="13">
        <v>-424056</v>
      </c>
      <c r="F55" s="13">
        <v>1107421</v>
      </c>
      <c r="H55" s="13">
        <v>-9016</v>
      </c>
      <c r="J55" s="13">
        <v>58197</v>
      </c>
    </row>
    <row r="56" spans="1:10" ht="21" customHeight="1">
      <c r="A56" s="83" t="s">
        <v>368</v>
      </c>
      <c r="B56" s="83"/>
      <c r="C56" s="30">
        <v>20</v>
      </c>
      <c r="D56" s="26">
        <v>-580752</v>
      </c>
      <c r="E56" s="167"/>
      <c r="F56" s="26">
        <v>-629789</v>
      </c>
      <c r="G56" s="167"/>
      <c r="H56" s="26">
        <v>-196357</v>
      </c>
      <c r="I56" s="167"/>
      <c r="J56" s="26">
        <v>-163522</v>
      </c>
    </row>
    <row r="57" spans="1:10" ht="21" customHeight="1">
      <c r="A57" s="83" t="s">
        <v>345</v>
      </c>
      <c r="D57" s="8">
        <v>-9175471</v>
      </c>
      <c r="F57" s="8">
        <v>-5813430</v>
      </c>
      <c r="H57" s="8">
        <v>-213039</v>
      </c>
      <c r="J57" s="8">
        <v>-38397</v>
      </c>
    </row>
    <row r="58" spans="1:10" ht="21.75" customHeight="1">
      <c r="A58" s="43" t="s">
        <v>333</v>
      </c>
      <c r="D58" s="17">
        <f>SUM(D48:D57)+D37</f>
        <v>71565427</v>
      </c>
      <c r="E58" s="18"/>
      <c r="F58" s="17">
        <f>SUM(F48:F57)+F37</f>
        <v>65140037</v>
      </c>
      <c r="G58" s="18"/>
      <c r="H58" s="17">
        <f>SUM(H48:H57)+H37</f>
        <v>1335549</v>
      </c>
      <c r="I58" s="18"/>
      <c r="J58" s="17">
        <f>SUM(J48:J57)+J37</f>
        <v>1595500</v>
      </c>
    </row>
    <row r="59" spans="1:10" ht="14.75" customHeight="1">
      <c r="A59" s="43" t="s">
        <v>164</v>
      </c>
      <c r="B59" s="47"/>
      <c r="F59" s="9"/>
    </row>
    <row r="60" spans="1:10" ht="23.25" customHeight="1">
      <c r="A60" s="48" t="s">
        <v>165</v>
      </c>
      <c r="B60" s="49"/>
    </row>
    <row r="61" spans="1:10" ht="23.25" customHeight="1">
      <c r="A61" s="83" t="s">
        <v>369</v>
      </c>
      <c r="B61" s="49"/>
    </row>
    <row r="62" spans="1:10" ht="23.25" customHeight="1">
      <c r="A62" s="83" t="s">
        <v>370</v>
      </c>
      <c r="B62"/>
      <c r="D62" s="135">
        <v>-147876</v>
      </c>
      <c r="E62" s="135"/>
      <c r="F62" s="135">
        <v>-381078</v>
      </c>
      <c r="G62" s="135"/>
      <c r="H62" s="135">
        <v>0</v>
      </c>
      <c r="I62" s="14"/>
      <c r="J62" s="135">
        <v>0</v>
      </c>
    </row>
    <row r="63" spans="1:10" ht="21.75" customHeight="1">
      <c r="A63" s="83" t="s">
        <v>326</v>
      </c>
      <c r="B63" s="83"/>
      <c r="C63" s="30">
        <v>9</v>
      </c>
      <c r="D63" s="14">
        <v>0</v>
      </c>
      <c r="E63" s="14"/>
      <c r="F63" s="14">
        <v>0</v>
      </c>
      <c r="G63" s="14"/>
      <c r="H63" s="14">
        <v>50000</v>
      </c>
      <c r="I63" s="14"/>
      <c r="J63" s="14">
        <v>0</v>
      </c>
    </row>
    <row r="64" spans="1:10" ht="21.75" customHeight="1">
      <c r="A64" s="83" t="s">
        <v>208</v>
      </c>
      <c r="B64" s="191"/>
      <c r="D64" s="135">
        <v>0</v>
      </c>
      <c r="E64" s="135"/>
      <c r="F64" s="135">
        <v>492217</v>
      </c>
      <c r="G64" s="135"/>
      <c r="H64" s="135">
        <v>0</v>
      </c>
      <c r="I64" s="14"/>
      <c r="J64" s="135">
        <v>0</v>
      </c>
    </row>
    <row r="65" spans="1:10" ht="21.75" customHeight="1">
      <c r="A65" s="83" t="s">
        <v>328</v>
      </c>
      <c r="B65" s="191"/>
      <c r="D65" s="135">
        <v>142075</v>
      </c>
      <c r="E65" s="135"/>
      <c r="F65" s="135">
        <v>0</v>
      </c>
      <c r="G65" s="135"/>
      <c r="H65" s="135">
        <v>0</v>
      </c>
      <c r="I65" s="14"/>
      <c r="J65" s="135">
        <v>0</v>
      </c>
    </row>
    <row r="66" spans="1:10" ht="23.25" customHeight="1">
      <c r="A66" s="83" t="s">
        <v>245</v>
      </c>
      <c r="B66"/>
      <c r="D66" s="135">
        <v>-13362</v>
      </c>
      <c r="E66" s="135"/>
      <c r="F66" s="135">
        <v>-790746</v>
      </c>
      <c r="G66" s="135"/>
      <c r="H66" s="135">
        <v>-19975793</v>
      </c>
      <c r="I66" s="14"/>
      <c r="J66" s="135">
        <v>-278715</v>
      </c>
    </row>
    <row r="67" spans="1:10" ht="23.25" customHeight="1">
      <c r="A67" s="83" t="s">
        <v>346</v>
      </c>
      <c r="B67"/>
      <c r="D67" s="135">
        <v>22235</v>
      </c>
      <c r="E67" s="135"/>
      <c r="F67" s="135">
        <v>-5913</v>
      </c>
      <c r="G67" s="135"/>
      <c r="H67" s="135">
        <v>-6870826</v>
      </c>
      <c r="I67" s="14"/>
      <c r="J67" s="135">
        <v>-7260617</v>
      </c>
    </row>
    <row r="68" spans="1:10" ht="21.75" customHeight="1">
      <c r="A68" s="83" t="s">
        <v>185</v>
      </c>
      <c r="B68" s="83"/>
      <c r="D68" s="135">
        <v>0</v>
      </c>
      <c r="E68" s="135"/>
      <c r="F68" s="135">
        <v>0</v>
      </c>
      <c r="G68" s="135"/>
      <c r="H68" s="135">
        <v>43000</v>
      </c>
      <c r="I68" s="14"/>
      <c r="J68" s="135">
        <v>307000</v>
      </c>
    </row>
    <row r="69" spans="1:10" ht="21.75" customHeight="1">
      <c r="A69" s="83" t="s">
        <v>184</v>
      </c>
      <c r="B69" s="16"/>
      <c r="E69" s="14"/>
    </row>
    <row r="70" spans="1:10" ht="21.75" customHeight="1">
      <c r="A70" s="83" t="s">
        <v>241</v>
      </c>
      <c r="B70" s="83"/>
      <c r="D70" s="13">
        <v>638237</v>
      </c>
      <c r="E70" s="14"/>
      <c r="F70" s="13">
        <v>1242535</v>
      </c>
      <c r="G70" s="14"/>
      <c r="H70" s="5">
        <v>9417</v>
      </c>
      <c r="I70" s="14"/>
      <c r="J70" s="5">
        <v>3816</v>
      </c>
    </row>
    <row r="71" spans="1:10" ht="21.75" customHeight="1">
      <c r="A71" s="83" t="s">
        <v>188</v>
      </c>
      <c r="B71" s="16"/>
      <c r="E71" s="14"/>
      <c r="G71" s="14"/>
      <c r="I71" s="14"/>
    </row>
    <row r="72" spans="1:10" ht="21.75" customHeight="1">
      <c r="A72" s="9" t="s">
        <v>240</v>
      </c>
      <c r="B72" s="83"/>
      <c r="D72" s="13">
        <v>-16328836</v>
      </c>
      <c r="E72" s="14"/>
      <c r="F72" s="13">
        <v>-15568960</v>
      </c>
      <c r="G72" s="14"/>
      <c r="H72" s="5">
        <v>-388726</v>
      </c>
      <c r="I72" s="14"/>
      <c r="J72" s="5">
        <v>-385404</v>
      </c>
    </row>
    <row r="73" spans="1:10" ht="21.75" customHeight="1">
      <c r="A73" s="83" t="s">
        <v>169</v>
      </c>
      <c r="B73" s="16"/>
      <c r="D73" s="177">
        <v>91</v>
      </c>
      <c r="E73" s="178"/>
      <c r="F73" s="177">
        <v>26924</v>
      </c>
      <c r="G73" s="178"/>
      <c r="H73" s="177">
        <v>0</v>
      </c>
      <c r="I73" s="178"/>
      <c r="J73" s="177">
        <v>33</v>
      </c>
    </row>
    <row r="74" spans="1:10" ht="21.75" customHeight="1">
      <c r="A74" s="83" t="s">
        <v>168</v>
      </c>
      <c r="B74" s="16"/>
      <c r="D74" s="13">
        <v>-1204407</v>
      </c>
      <c r="E74" s="14"/>
      <c r="F74" s="13">
        <v>-923007</v>
      </c>
      <c r="G74" s="14"/>
      <c r="H74" s="5">
        <v>-1884</v>
      </c>
      <c r="I74" s="14"/>
      <c r="J74" s="5">
        <v>-4227</v>
      </c>
    </row>
    <row r="75" spans="1:10" ht="23.25" customHeight="1">
      <c r="A75" s="83" t="s">
        <v>289</v>
      </c>
      <c r="B75"/>
      <c r="D75" s="13">
        <v>-130381</v>
      </c>
      <c r="E75" s="14"/>
      <c r="F75" s="13">
        <v>-4224924</v>
      </c>
      <c r="G75" s="14"/>
      <c r="H75" s="135">
        <v>0</v>
      </c>
      <c r="I75" s="14"/>
      <c r="J75" s="135">
        <v>0</v>
      </c>
    </row>
    <row r="76" spans="1:10" ht="21.75" customHeight="1">
      <c r="A76" s="83" t="s">
        <v>167</v>
      </c>
      <c r="D76" s="13">
        <v>5782898</v>
      </c>
      <c r="E76" s="14"/>
      <c r="F76" s="13">
        <v>4152363</v>
      </c>
      <c r="G76" s="14"/>
      <c r="H76" s="5">
        <v>17192458</v>
      </c>
      <c r="I76" s="14"/>
      <c r="J76" s="5">
        <v>2156782</v>
      </c>
    </row>
    <row r="77" spans="1:10" ht="21" customHeight="1">
      <c r="A77" s="83" t="s">
        <v>166</v>
      </c>
      <c r="D77" s="15">
        <v>1689681</v>
      </c>
      <c r="E77" s="9"/>
      <c r="F77" s="15">
        <v>1487868</v>
      </c>
      <c r="G77" s="9"/>
      <c r="H77" s="15">
        <v>1824022</v>
      </c>
      <c r="I77" s="9"/>
      <c r="J77" s="15">
        <v>201140</v>
      </c>
    </row>
    <row r="78" spans="1:10" ht="21.75" customHeight="1">
      <c r="A78" s="43" t="s">
        <v>275</v>
      </c>
      <c r="B78" s="47"/>
      <c r="D78" s="188">
        <f>SUM(D62:D77)</f>
        <v>-9549645</v>
      </c>
      <c r="E78" s="121"/>
      <c r="F78" s="188">
        <f>SUM(F62:F77)</f>
        <v>-14492721</v>
      </c>
      <c r="G78" s="121"/>
      <c r="H78" s="188">
        <f>SUM(H62:H77)</f>
        <v>-8118332</v>
      </c>
      <c r="I78" s="121"/>
      <c r="J78" s="188">
        <f>SUM(J62:J77)</f>
        <v>-5260192</v>
      </c>
    </row>
    <row r="79" spans="1:10" ht="21.75" customHeight="1">
      <c r="A79" s="43"/>
      <c r="B79" s="47"/>
      <c r="D79" s="116"/>
      <c r="E79" s="18"/>
      <c r="F79" s="121"/>
      <c r="G79" s="18"/>
      <c r="H79" s="116"/>
      <c r="I79" s="18"/>
      <c r="J79" s="121"/>
    </row>
    <row r="80" spans="1:10" s="7" customFormat="1" ht="20.25" customHeight="1">
      <c r="A80" s="42" t="s">
        <v>0</v>
      </c>
      <c r="B80" s="43"/>
      <c r="C80" s="38"/>
      <c r="D80" s="44"/>
      <c r="E80" s="45"/>
      <c r="F80" s="44"/>
      <c r="G80" s="45"/>
      <c r="H80" s="44"/>
      <c r="I80" s="45"/>
      <c r="J80" s="44"/>
    </row>
    <row r="81" spans="1:10" s="95" customFormat="1" ht="20.25" customHeight="1">
      <c r="A81" s="42" t="s">
        <v>1</v>
      </c>
      <c r="B81" s="43"/>
      <c r="C81" s="38"/>
    </row>
    <row r="82" spans="1:10" s="95" customFormat="1" ht="20.25" customHeight="1">
      <c r="A82" s="46" t="s">
        <v>152</v>
      </c>
      <c r="B82" s="127"/>
      <c r="C82" s="38"/>
    </row>
    <row r="83" spans="1:10" ht="18.75" customHeight="1">
      <c r="A83" s="47"/>
      <c r="B83" s="47"/>
      <c r="C83" s="47"/>
      <c r="D83" s="5"/>
      <c r="F83" s="5"/>
      <c r="H83" s="207" t="s">
        <v>3</v>
      </c>
      <c r="I83" s="207"/>
      <c r="J83" s="207"/>
    </row>
    <row r="84" spans="1:10" s="95" customFormat="1" ht="21.65" customHeight="1">
      <c r="A84" s="43"/>
      <c r="B84" s="43"/>
      <c r="C84" s="38"/>
      <c r="D84" s="197" t="s">
        <v>4</v>
      </c>
      <c r="E84" s="197"/>
      <c r="F84" s="197"/>
      <c r="G84" s="18"/>
      <c r="H84" s="197" t="s">
        <v>5</v>
      </c>
      <c r="I84" s="197"/>
      <c r="J84" s="197"/>
    </row>
    <row r="85" spans="1:10" s="95" customFormat="1" ht="21.65" customHeight="1">
      <c r="A85" s="43"/>
      <c r="B85" s="43"/>
      <c r="C85" s="38"/>
      <c r="D85" s="198" t="s">
        <v>6</v>
      </c>
      <c r="E85" s="198"/>
      <c r="F85" s="198"/>
      <c r="G85" s="121"/>
      <c r="H85" s="198" t="s">
        <v>7</v>
      </c>
      <c r="I85" s="198"/>
      <c r="J85" s="198"/>
    </row>
    <row r="86" spans="1:10" s="95" customFormat="1" ht="21.65" customHeight="1">
      <c r="A86" s="43"/>
      <c r="B86" s="43"/>
      <c r="D86" s="206" t="s">
        <v>78</v>
      </c>
      <c r="E86" s="206"/>
      <c r="F86" s="206"/>
      <c r="G86" s="10"/>
      <c r="H86" s="206" t="s">
        <v>78</v>
      </c>
      <c r="I86" s="206"/>
      <c r="J86" s="206"/>
    </row>
    <row r="87" spans="1:10" s="95" customFormat="1" ht="21.65" customHeight="1">
      <c r="A87" s="43"/>
      <c r="B87" s="43"/>
      <c r="C87" s="38"/>
      <c r="D87" s="32">
        <v>2025</v>
      </c>
      <c r="E87" s="11"/>
      <c r="F87" s="32">
        <v>2024</v>
      </c>
      <c r="G87" s="11"/>
      <c r="H87" s="32">
        <v>2025</v>
      </c>
      <c r="I87" s="11"/>
      <c r="J87" s="32">
        <v>2024</v>
      </c>
    </row>
    <row r="88" spans="1:10" s="95" customFormat="1" ht="3.75" customHeight="1">
      <c r="A88" s="43"/>
      <c r="B88" s="43"/>
      <c r="C88" s="38"/>
      <c r="D88" s="11"/>
      <c r="E88" s="12"/>
      <c r="F88" s="11"/>
      <c r="G88" s="12"/>
      <c r="H88" s="11"/>
      <c r="I88" s="12"/>
      <c r="J88" s="11"/>
    </row>
    <row r="89" spans="1:10" s="16" customFormat="1" ht="21.75" customHeight="1">
      <c r="A89" s="48" t="s">
        <v>170</v>
      </c>
      <c r="C89" s="30"/>
      <c r="D89" s="20"/>
      <c r="E89" s="20"/>
      <c r="F89" s="20"/>
      <c r="G89" s="20"/>
      <c r="H89" s="20"/>
      <c r="I89" s="20"/>
      <c r="J89" s="20"/>
    </row>
    <row r="90" spans="1:10" s="16" customFormat="1" ht="21.75" customHeight="1">
      <c r="A90" s="83" t="s">
        <v>189</v>
      </c>
      <c r="B90" s="83"/>
      <c r="C90" s="30"/>
      <c r="D90" s="19">
        <v>-36774580</v>
      </c>
      <c r="E90" s="9"/>
      <c r="F90" s="19">
        <v>-10189</v>
      </c>
      <c r="G90" s="9"/>
      <c r="H90" s="19">
        <v>0</v>
      </c>
      <c r="I90" s="9"/>
      <c r="J90" s="19">
        <v>0</v>
      </c>
    </row>
    <row r="91" spans="1:10" s="16" customFormat="1" ht="21.75" customHeight="1">
      <c r="A91" s="83" t="s">
        <v>356</v>
      </c>
      <c r="B91" s="137"/>
      <c r="C91" s="138"/>
      <c r="D91" s="14">
        <v>199824</v>
      </c>
      <c r="E91" s="14"/>
      <c r="F91" s="14">
        <v>55563</v>
      </c>
      <c r="G91" s="139"/>
      <c r="H91" s="19">
        <v>0</v>
      </c>
      <c r="I91" s="14"/>
      <c r="J91" s="19">
        <v>0</v>
      </c>
    </row>
    <row r="92" spans="1:10" ht="21.75" customHeight="1">
      <c r="A92" s="83" t="s">
        <v>269</v>
      </c>
      <c r="B92" s="83"/>
      <c r="D92" s="14">
        <v>-2174884</v>
      </c>
      <c r="E92" s="14"/>
      <c r="F92" s="14">
        <v>1564</v>
      </c>
      <c r="G92" s="14"/>
      <c r="H92" s="19">
        <v>-1284477</v>
      </c>
      <c r="I92" s="14"/>
      <c r="J92" s="19">
        <v>0</v>
      </c>
    </row>
    <row r="93" spans="1:10" ht="21.75" customHeight="1">
      <c r="A93" s="83" t="s">
        <v>290</v>
      </c>
      <c r="B93" s="83"/>
      <c r="H93" s="13"/>
      <c r="J93" s="13"/>
    </row>
    <row r="94" spans="1:10" ht="21.75" customHeight="1">
      <c r="A94" s="83" t="s">
        <v>242</v>
      </c>
      <c r="B94" s="83"/>
      <c r="D94" s="13">
        <v>-1966103</v>
      </c>
      <c r="F94" s="13">
        <v>-15231180</v>
      </c>
      <c r="H94" s="14">
        <v>0</v>
      </c>
      <c r="J94" s="14">
        <v>0</v>
      </c>
    </row>
    <row r="95" spans="1:10" ht="21.75" customHeight="1">
      <c r="A95" s="83" t="s">
        <v>329</v>
      </c>
      <c r="B95" s="83"/>
      <c r="D95" s="13">
        <v>21583293</v>
      </c>
      <c r="F95" s="13">
        <v>1554703</v>
      </c>
      <c r="H95" s="13">
        <v>6092626</v>
      </c>
      <c r="J95" s="13">
        <v>106553</v>
      </c>
    </row>
    <row r="96" spans="1:10" ht="21.75" customHeight="1">
      <c r="A96" s="83" t="s">
        <v>337</v>
      </c>
      <c r="B96" s="83"/>
      <c r="D96" s="14"/>
      <c r="E96" s="14"/>
      <c r="F96" s="14"/>
      <c r="G96" s="14"/>
      <c r="H96" s="14"/>
      <c r="I96" s="14"/>
      <c r="J96" s="14"/>
    </row>
    <row r="97" spans="1:10" ht="21.75" customHeight="1">
      <c r="A97" s="83" t="s">
        <v>336</v>
      </c>
      <c r="B97" s="83"/>
      <c r="D97" s="14">
        <v>-480406</v>
      </c>
      <c r="E97" s="14"/>
      <c r="F97" s="14">
        <v>2396363</v>
      </c>
      <c r="G97" s="14"/>
      <c r="H97" s="14">
        <v>6069000</v>
      </c>
      <c r="I97" s="14"/>
      <c r="J97" s="14">
        <v>18560000</v>
      </c>
    </row>
    <row r="98" spans="1:10" ht="21.75" customHeight="1">
      <c r="A98" s="83" t="s">
        <v>222</v>
      </c>
      <c r="D98" s="14"/>
      <c r="E98" s="14"/>
      <c r="F98" s="14"/>
      <c r="G98" s="14"/>
      <c r="H98" s="14"/>
      <c r="I98" s="14"/>
      <c r="J98" s="14"/>
    </row>
    <row r="99" spans="1:10" ht="21.75" customHeight="1">
      <c r="A99" s="83" t="s">
        <v>242</v>
      </c>
      <c r="D99" s="14">
        <v>45556202</v>
      </c>
      <c r="E99" s="14"/>
      <c r="F99" s="14">
        <v>47063249</v>
      </c>
      <c r="G99" s="14"/>
      <c r="H99" s="14">
        <v>0</v>
      </c>
      <c r="I99" s="29"/>
      <c r="J99" s="14">
        <v>0</v>
      </c>
    </row>
    <row r="100" spans="1:10" ht="21.75" customHeight="1">
      <c r="A100" s="83" t="s">
        <v>223</v>
      </c>
      <c r="D100" s="14"/>
      <c r="E100" s="14"/>
      <c r="F100" s="14"/>
      <c r="G100" s="14"/>
      <c r="H100" s="9"/>
      <c r="I100" s="14"/>
      <c r="J100" s="9"/>
    </row>
    <row r="101" spans="1:10" ht="21.75" customHeight="1">
      <c r="A101" s="9" t="s">
        <v>243</v>
      </c>
      <c r="D101" s="14">
        <v>-50480602</v>
      </c>
      <c r="E101" s="14"/>
      <c r="F101" s="14">
        <v>-43190418</v>
      </c>
      <c r="G101" s="14"/>
      <c r="H101" s="14">
        <v>-457770</v>
      </c>
      <c r="I101" s="14"/>
      <c r="J101" s="14">
        <v>-831762</v>
      </c>
    </row>
    <row r="102" spans="1:10" ht="21.75" customHeight="1">
      <c r="A102" s="83" t="s">
        <v>171</v>
      </c>
      <c r="B102" s="83"/>
      <c r="D102" s="14">
        <v>-6772061</v>
      </c>
      <c r="E102" s="14"/>
      <c r="F102" s="14">
        <v>-6076939</v>
      </c>
      <c r="G102" s="14"/>
      <c r="H102" s="14">
        <v>-209194</v>
      </c>
      <c r="I102" s="14"/>
      <c r="J102" s="14">
        <v>-206933</v>
      </c>
    </row>
    <row r="103" spans="1:10" ht="21.75" customHeight="1">
      <c r="A103" s="9" t="s">
        <v>172</v>
      </c>
      <c r="D103" s="14">
        <v>43980000</v>
      </c>
      <c r="E103" s="14"/>
      <c r="F103" s="14">
        <v>14000000</v>
      </c>
      <c r="G103" s="14"/>
      <c r="H103" s="14">
        <v>26390000</v>
      </c>
      <c r="I103" s="14"/>
      <c r="J103" s="14">
        <v>14000000</v>
      </c>
    </row>
    <row r="104" spans="1:10" ht="21.65" customHeight="1">
      <c r="A104" s="9" t="s">
        <v>173</v>
      </c>
      <c r="D104" s="13">
        <v>-29905000</v>
      </c>
      <c r="F104" s="13">
        <v>-22247600</v>
      </c>
      <c r="H104" s="14">
        <v>-10460000</v>
      </c>
      <c r="J104" s="14">
        <v>-18247600</v>
      </c>
    </row>
    <row r="105" spans="1:10" ht="21.75" customHeight="1">
      <c r="A105" s="9" t="s">
        <v>224</v>
      </c>
      <c r="B105" s="16"/>
      <c r="D105" s="13">
        <v>-259441</v>
      </c>
      <c r="E105" s="20"/>
      <c r="F105" s="13">
        <v>-428190</v>
      </c>
      <c r="H105" s="5">
        <v>-21471</v>
      </c>
      <c r="J105" s="5">
        <v>-160067</v>
      </c>
    </row>
    <row r="106" spans="1:10" ht="21.75" customHeight="1">
      <c r="A106" s="83" t="s">
        <v>225</v>
      </c>
      <c r="B106" s="83"/>
      <c r="E106" s="20"/>
    </row>
    <row r="107" spans="1:10" ht="21.75" customHeight="1">
      <c r="A107" s="83" t="s">
        <v>244</v>
      </c>
      <c r="B107" s="83"/>
      <c r="D107" s="13">
        <v>-21603534</v>
      </c>
      <c r="F107" s="13">
        <v>-4741884</v>
      </c>
      <c r="H107" s="14">
        <v>-12776521</v>
      </c>
      <c r="J107" s="14">
        <v>-3708974</v>
      </c>
    </row>
    <row r="108" spans="1:10" s="95" customFormat="1" ht="23.15" customHeight="1">
      <c r="A108" s="9" t="s">
        <v>174</v>
      </c>
      <c r="B108" s="16"/>
      <c r="C108" s="30"/>
      <c r="D108" s="15">
        <v>-22737061</v>
      </c>
      <c r="E108" s="5"/>
      <c r="F108" s="15">
        <v>-23434054</v>
      </c>
      <c r="G108" s="5"/>
      <c r="H108" s="15">
        <v>-6852938</v>
      </c>
      <c r="I108" s="5"/>
      <c r="J108" s="15">
        <v>-6079537</v>
      </c>
    </row>
    <row r="109" spans="1:10" ht="21.75" customHeight="1">
      <c r="A109" s="212" t="s">
        <v>230</v>
      </c>
      <c r="B109" s="212"/>
      <c r="C109" s="212"/>
      <c r="D109" s="188">
        <f>SUM(D90:D108)</f>
        <v>-61834353</v>
      </c>
      <c r="E109" s="121"/>
      <c r="F109" s="188">
        <f>SUM(F90:F108)</f>
        <v>-50289012</v>
      </c>
      <c r="G109" s="121"/>
      <c r="H109" s="188">
        <f>SUM(H90:H108)</f>
        <v>6489255</v>
      </c>
      <c r="I109" s="121"/>
      <c r="J109" s="188">
        <f>SUM(J90:J108)</f>
        <v>3431680</v>
      </c>
    </row>
    <row r="110" spans="1:10" s="7" customFormat="1" ht="20.25" customHeight="1">
      <c r="A110" s="42" t="s">
        <v>0</v>
      </c>
      <c r="B110" s="43"/>
      <c r="C110" s="38"/>
      <c r="D110" s="44"/>
      <c r="E110" s="45"/>
      <c r="F110" s="44"/>
      <c r="G110" s="45"/>
      <c r="H110" s="132"/>
      <c r="I110" s="45"/>
      <c r="J110" s="132"/>
    </row>
    <row r="111" spans="1:10" s="95" customFormat="1" ht="20.25" customHeight="1">
      <c r="A111" s="42" t="s">
        <v>1</v>
      </c>
      <c r="B111" s="43"/>
      <c r="C111" s="38"/>
    </row>
    <row r="112" spans="1:10" s="95" customFormat="1" ht="20.25" customHeight="1">
      <c r="A112" s="46" t="s">
        <v>152</v>
      </c>
      <c r="B112" s="127"/>
      <c r="C112" s="38"/>
    </row>
    <row r="113" spans="1:10" ht="21" customHeight="1">
      <c r="A113" s="47"/>
      <c r="B113" s="47"/>
      <c r="C113" s="47"/>
      <c r="D113" s="5"/>
      <c r="F113" s="5"/>
      <c r="H113" s="207" t="s">
        <v>3</v>
      </c>
      <c r="I113" s="207"/>
      <c r="J113" s="207"/>
    </row>
    <row r="114" spans="1:10" s="95" customFormat="1" ht="21.65" customHeight="1">
      <c r="A114" s="43"/>
      <c r="B114" s="43"/>
      <c r="C114" s="38"/>
      <c r="D114" s="197" t="s">
        <v>4</v>
      </c>
      <c r="E114" s="197"/>
      <c r="F114" s="197"/>
      <c r="G114" s="18"/>
      <c r="H114" s="197" t="s">
        <v>5</v>
      </c>
      <c r="I114" s="197"/>
      <c r="J114" s="197"/>
    </row>
    <row r="115" spans="1:10" s="95" customFormat="1" ht="21.65" customHeight="1">
      <c r="A115" s="43"/>
      <c r="B115" s="43"/>
      <c r="C115" s="38"/>
      <c r="D115" s="198" t="s">
        <v>6</v>
      </c>
      <c r="E115" s="198"/>
      <c r="F115" s="198"/>
      <c r="G115" s="121"/>
      <c r="H115" s="198" t="s">
        <v>7</v>
      </c>
      <c r="I115" s="198"/>
      <c r="J115" s="198"/>
    </row>
    <row r="116" spans="1:10" s="95" customFormat="1" ht="21.65" customHeight="1">
      <c r="A116" s="43"/>
      <c r="B116" s="43"/>
      <c r="D116" s="206" t="s">
        <v>78</v>
      </c>
      <c r="E116" s="206"/>
      <c r="F116" s="206"/>
      <c r="G116" s="10"/>
      <c r="H116" s="206" t="s">
        <v>78</v>
      </c>
      <c r="I116" s="206"/>
      <c r="J116" s="206"/>
    </row>
    <row r="117" spans="1:10" s="95" customFormat="1" ht="21.65" customHeight="1">
      <c r="A117" s="43"/>
      <c r="B117" s="43"/>
      <c r="C117" s="30" t="s">
        <v>10</v>
      </c>
      <c r="D117" s="32">
        <v>2025</v>
      </c>
      <c r="E117" s="11"/>
      <c r="F117" s="32">
        <v>2024</v>
      </c>
      <c r="G117" s="11"/>
      <c r="H117" s="32">
        <v>2025</v>
      </c>
      <c r="I117" s="11"/>
      <c r="J117" s="32">
        <v>2024</v>
      </c>
    </row>
    <row r="118" spans="1:10" s="95" customFormat="1" ht="6.75" customHeight="1">
      <c r="A118" s="43"/>
      <c r="B118" s="43"/>
      <c r="C118" s="38"/>
      <c r="D118" s="11"/>
      <c r="E118" s="12"/>
      <c r="F118" s="11"/>
      <c r="G118" s="12"/>
      <c r="H118" s="11"/>
      <c r="I118" s="12"/>
      <c r="J118" s="11"/>
    </row>
    <row r="119" spans="1:10" ht="23.25" customHeight="1">
      <c r="A119" s="83" t="s">
        <v>226</v>
      </c>
      <c r="B119" s="43"/>
      <c r="C119" s="38"/>
      <c r="D119" s="9"/>
      <c r="E119" s="9"/>
      <c r="F119" s="9"/>
      <c r="G119" s="9"/>
      <c r="H119" s="9"/>
      <c r="I119" s="9"/>
      <c r="J119" s="9"/>
    </row>
    <row r="120" spans="1:10" ht="23.25" customHeight="1">
      <c r="A120" s="83" t="s">
        <v>186</v>
      </c>
      <c r="B120" s="83"/>
      <c r="C120" s="38"/>
      <c r="D120" s="14">
        <f>SUM(D58,D78,D109)</f>
        <v>181429</v>
      </c>
      <c r="F120" s="14">
        <f>SUM(F58,F78,F109)</f>
        <v>358304</v>
      </c>
      <c r="H120" s="14">
        <f>SUM(H58,H78,H109)</f>
        <v>-293528</v>
      </c>
      <c r="J120" s="14">
        <f>SUM(J58,J78,J109)</f>
        <v>-233012</v>
      </c>
    </row>
    <row r="121" spans="1:10" ht="23.25" customHeight="1">
      <c r="A121" s="83" t="s">
        <v>193</v>
      </c>
      <c r="B121" s="83"/>
      <c r="C121" s="38"/>
      <c r="D121" s="14"/>
      <c r="F121" s="14"/>
      <c r="H121" s="14"/>
      <c r="J121" s="14"/>
    </row>
    <row r="122" spans="1:10" ht="23.25" customHeight="1">
      <c r="A122" s="83" t="s">
        <v>194</v>
      </c>
      <c r="B122" s="83"/>
      <c r="C122" s="38"/>
      <c r="D122" s="15">
        <v>-1251779</v>
      </c>
      <c r="F122" s="15">
        <v>-729809</v>
      </c>
      <c r="H122" s="15">
        <v>0</v>
      </c>
      <c r="J122" s="15">
        <v>0</v>
      </c>
    </row>
    <row r="123" spans="1:10" ht="23.25" customHeight="1">
      <c r="A123" s="43" t="s">
        <v>274</v>
      </c>
      <c r="B123" s="50"/>
      <c r="C123" s="51"/>
      <c r="D123" s="29">
        <f>SUM(D120:D122)</f>
        <v>-1070350</v>
      </c>
      <c r="E123" s="18"/>
      <c r="F123" s="29">
        <f>SUM(F120:F122)</f>
        <v>-371505</v>
      </c>
      <c r="G123" s="18"/>
      <c r="H123" s="29">
        <f>SUM(H120:H122)</f>
        <v>-293528</v>
      </c>
      <c r="I123" s="18"/>
      <c r="J123" s="29">
        <f>SUM(J120:J122)</f>
        <v>-233012</v>
      </c>
    </row>
    <row r="124" spans="1:10" ht="23.25" customHeight="1">
      <c r="A124" s="83" t="s">
        <v>175</v>
      </c>
      <c r="B124" s="83"/>
      <c r="C124" s="38"/>
      <c r="D124" s="14">
        <v>24032215</v>
      </c>
      <c r="F124" s="14">
        <v>24403720</v>
      </c>
      <c r="H124" s="14">
        <v>1226831</v>
      </c>
      <c r="J124" s="14">
        <v>1459843</v>
      </c>
    </row>
    <row r="125" spans="1:10" ht="23.25" customHeight="1" thickBot="1">
      <c r="A125" s="43" t="s">
        <v>176</v>
      </c>
      <c r="B125" s="43"/>
      <c r="D125" s="27">
        <f>SUM(D123:D124)</f>
        <v>22961865</v>
      </c>
      <c r="E125" s="18"/>
      <c r="F125" s="27">
        <f>SUM(F123:F124)</f>
        <v>24032215</v>
      </c>
      <c r="G125" s="18"/>
      <c r="H125" s="27">
        <f>SUM(H123:H124)</f>
        <v>933303</v>
      </c>
      <c r="I125" s="18"/>
      <c r="J125" s="27">
        <f>SUM(J123:J124)</f>
        <v>1226831</v>
      </c>
    </row>
    <row r="126" spans="1:10" ht="6" customHeight="1" thickTop="1">
      <c r="D126" s="20"/>
      <c r="E126" s="20"/>
      <c r="F126" s="20"/>
      <c r="G126" s="20"/>
      <c r="H126" s="20"/>
      <c r="I126" s="20"/>
      <c r="J126" s="20"/>
    </row>
    <row r="127" spans="1:10" ht="23.25" customHeight="1">
      <c r="A127" s="48" t="s">
        <v>209</v>
      </c>
      <c r="B127" s="52"/>
    </row>
    <row r="128" spans="1:10" ht="22.5" customHeight="1">
      <c r="A128" s="127" t="s">
        <v>177</v>
      </c>
      <c r="B128" s="7" t="s">
        <v>12</v>
      </c>
      <c r="C128" s="52"/>
      <c r="D128" s="53"/>
      <c r="E128" s="53"/>
      <c r="F128" s="53"/>
      <c r="G128" s="53"/>
      <c r="H128" s="53"/>
      <c r="I128" s="53"/>
      <c r="J128" s="53"/>
    </row>
    <row r="129" spans="1:10" ht="22.5" customHeight="1">
      <c r="A129" s="95"/>
      <c r="B129" s="133" t="s">
        <v>178</v>
      </c>
      <c r="D129" s="53"/>
      <c r="E129" s="53"/>
      <c r="F129" s="53"/>
      <c r="G129" s="53"/>
      <c r="H129" s="53"/>
      <c r="I129" s="53"/>
      <c r="J129" s="53"/>
    </row>
    <row r="130" spans="1:10" ht="22.5" customHeight="1">
      <c r="A130" s="95"/>
      <c r="B130" s="83" t="s">
        <v>12</v>
      </c>
      <c r="C130" s="30">
        <v>6</v>
      </c>
      <c r="D130" s="53">
        <v>23370662</v>
      </c>
      <c r="E130" s="53"/>
      <c r="F130" s="53">
        <v>24943527</v>
      </c>
      <c r="G130" s="53"/>
      <c r="H130" s="53">
        <v>933303</v>
      </c>
      <c r="I130" s="53"/>
      <c r="J130" s="53">
        <v>1226831</v>
      </c>
    </row>
    <row r="131" spans="1:10" ht="22.5" customHeight="1">
      <c r="A131" s="95"/>
      <c r="B131" s="83" t="s">
        <v>179</v>
      </c>
      <c r="D131" s="54">
        <v>-408797</v>
      </c>
      <c r="E131" s="53"/>
      <c r="F131" s="54">
        <v>-911312</v>
      </c>
      <c r="G131" s="53"/>
      <c r="H131" s="15">
        <v>0</v>
      </c>
      <c r="I131" s="55"/>
      <c r="J131" s="15">
        <v>0</v>
      </c>
    </row>
    <row r="132" spans="1:10" ht="22.5" customHeight="1" thickBot="1">
      <c r="A132" s="7"/>
      <c r="B132" s="43" t="s">
        <v>180</v>
      </c>
      <c r="C132" s="52"/>
      <c r="D132" s="22">
        <f>SUM(D130:D131)</f>
        <v>22961865</v>
      </c>
      <c r="E132" s="55"/>
      <c r="F132" s="22">
        <f>SUM(F130:F131)</f>
        <v>24032215</v>
      </c>
      <c r="G132" s="55"/>
      <c r="H132" s="56">
        <f>SUM(H130:H131)</f>
        <v>933303</v>
      </c>
      <c r="I132" s="55"/>
      <c r="J132" s="56">
        <f>SUM(J130:J131)</f>
        <v>1226831</v>
      </c>
    </row>
    <row r="133" spans="1:10" s="95" customFormat="1" ht="6" customHeight="1" thickTop="1">
      <c r="A133" s="127"/>
      <c r="B133" s="127"/>
      <c r="C133" s="38"/>
    </row>
    <row r="134" spans="1:10" ht="23.25" customHeight="1">
      <c r="A134" s="127" t="s">
        <v>181</v>
      </c>
      <c r="B134" s="43" t="s">
        <v>182</v>
      </c>
      <c r="E134" s="13"/>
      <c r="G134" s="13"/>
      <c r="H134" s="13"/>
      <c r="I134" s="13"/>
      <c r="J134" s="13"/>
    </row>
    <row r="135" spans="1:10" ht="4.5" customHeight="1"/>
    <row r="136" spans="1:10" ht="23.25" customHeight="1">
      <c r="B136" s="95" t="s">
        <v>279</v>
      </c>
      <c r="C136" s="38"/>
      <c r="D136" s="95"/>
      <c r="E136" s="95"/>
      <c r="F136" s="95"/>
      <c r="G136" s="95"/>
      <c r="H136" s="95"/>
      <c r="I136" s="95"/>
      <c r="J136" s="95"/>
    </row>
    <row r="137" spans="1:10" ht="4.5" customHeight="1"/>
    <row r="138" spans="1:10" ht="23.25" customHeight="1">
      <c r="B138" s="95" t="s">
        <v>371</v>
      </c>
      <c r="C138" s="38"/>
      <c r="D138" s="95"/>
      <c r="E138" s="95"/>
      <c r="F138" s="95"/>
      <c r="G138" s="95"/>
      <c r="H138" s="95"/>
      <c r="I138" s="95"/>
      <c r="J138" s="95"/>
    </row>
    <row r="139" spans="1:10" ht="23.25" customHeight="1">
      <c r="B139" s="95" t="s">
        <v>348</v>
      </c>
      <c r="C139" s="38"/>
      <c r="D139" s="95"/>
      <c r="E139" s="95"/>
      <c r="F139" s="95"/>
      <c r="G139" s="95"/>
      <c r="H139" s="95"/>
      <c r="I139" s="95"/>
      <c r="J139" s="95"/>
    </row>
    <row r="140" spans="1:10" ht="4.5" customHeight="1">
      <c r="B140" s="31"/>
      <c r="C140" s="38"/>
      <c r="D140" s="95"/>
      <c r="E140" s="95"/>
      <c r="F140" s="95"/>
      <c r="G140" s="95"/>
      <c r="H140" s="95"/>
      <c r="I140" s="95"/>
      <c r="J140" s="95"/>
    </row>
    <row r="141" spans="1:10" ht="23.25" customHeight="1">
      <c r="B141" s="95" t="s">
        <v>347</v>
      </c>
      <c r="C141" s="192"/>
      <c r="D141" s="193"/>
      <c r="E141" s="193"/>
      <c r="F141" s="193"/>
      <c r="G141" s="193"/>
      <c r="H141" s="193"/>
      <c r="I141" s="193"/>
      <c r="J141" s="193"/>
    </row>
    <row r="142" spans="1:10" ht="23.25" customHeight="1">
      <c r="B142" s="95" t="s">
        <v>357</v>
      </c>
      <c r="C142" s="194"/>
      <c r="D142" s="195"/>
      <c r="E142" s="196"/>
      <c r="F142" s="195"/>
      <c r="G142" s="196"/>
      <c r="H142" s="196"/>
      <c r="I142" s="196"/>
      <c r="J142" s="196"/>
    </row>
    <row r="143" spans="1:10" ht="4.5" customHeight="1">
      <c r="B143" s="31"/>
      <c r="C143" s="38"/>
      <c r="D143" s="95"/>
      <c r="E143" s="95"/>
      <c r="F143" s="95"/>
      <c r="G143" s="95"/>
      <c r="H143" s="95"/>
      <c r="I143" s="95"/>
      <c r="J143" s="95"/>
    </row>
    <row r="144" spans="1:10" ht="23.25" customHeight="1">
      <c r="B144" s="95" t="s">
        <v>331</v>
      </c>
    </row>
    <row r="145" spans="2:2" ht="23.25" customHeight="1">
      <c r="B145" s="95" t="s">
        <v>349</v>
      </c>
    </row>
  </sheetData>
  <mergeCells count="30">
    <mergeCell ref="D114:F114"/>
    <mergeCell ref="D115:F115"/>
    <mergeCell ref="D5:F5"/>
    <mergeCell ref="D6:F6"/>
    <mergeCell ref="D42:F42"/>
    <mergeCell ref="D43:F43"/>
    <mergeCell ref="D84:F84"/>
    <mergeCell ref="H4:J4"/>
    <mergeCell ref="H41:J41"/>
    <mergeCell ref="H83:J83"/>
    <mergeCell ref="H113:J113"/>
    <mergeCell ref="D116:F116"/>
    <mergeCell ref="H116:J116"/>
    <mergeCell ref="H115:J115"/>
    <mergeCell ref="H114:J114"/>
    <mergeCell ref="H5:J5"/>
    <mergeCell ref="H6:J6"/>
    <mergeCell ref="D7:F7"/>
    <mergeCell ref="H7:J7"/>
    <mergeCell ref="D44:F44"/>
    <mergeCell ref="H44:J44"/>
    <mergeCell ref="H42:J42"/>
    <mergeCell ref="H43:J43"/>
    <mergeCell ref="A47:C47"/>
    <mergeCell ref="A109:C109"/>
    <mergeCell ref="H84:J84"/>
    <mergeCell ref="H85:J85"/>
    <mergeCell ref="D86:F86"/>
    <mergeCell ref="H86:J86"/>
    <mergeCell ref="D85:F85"/>
  </mergeCells>
  <pageMargins left="0.7" right="0.7" top="0.48" bottom="0.5" header="0.5" footer="0.5"/>
  <pageSetup paperSize="9" scale="77" firstPageNumber="18" fitToHeight="4" orientation="portrait" useFirstPageNumber="1" r:id="rId1"/>
  <headerFooter>
    <oddFooter>&amp;L The accompanying notes are an integral part of these financial statements.
&amp;C&amp;12 &amp;P</oddFooter>
  </headerFooter>
  <rowBreaks count="3" manualBreakCount="3">
    <brk id="37" max="9" man="1"/>
    <brk id="79" max="9" man="1"/>
    <brk id="109" max="16383" man="1"/>
  </rowBreaks>
  <customProperties>
    <customPr name="OrphanNamesChecked" r:id="rId2"/>
  </customProperties>
  <ignoredErrors>
    <ignoredError sqref="A128 A134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DC283-6A98-4E34-856D-68825D527CFA}">
  <dimension ref="A1:P6"/>
  <sheetViews>
    <sheetView workbookViewId="0"/>
  </sheetViews>
  <sheetFormatPr defaultRowHeight="14"/>
  <cols>
    <col min="9" max="9" width="12.08984375" bestFit="1" customWidth="1"/>
    <col min="12" max="12" width="8.81640625" bestFit="1" customWidth="1"/>
  </cols>
  <sheetData>
    <row r="1" spans="1:16">
      <c r="A1">
        <v>1769675411351</v>
      </c>
      <c r="B1" t="s">
        <v>295</v>
      </c>
      <c r="C1" t="s">
        <v>296</v>
      </c>
      <c r="D1">
        <v>5</v>
      </c>
      <c r="E1">
        <v>1770357668436</v>
      </c>
      <c r="F1" t="s">
        <v>313</v>
      </c>
      <c r="G1" t="s">
        <v>314</v>
      </c>
      <c r="H1">
        <v>0</v>
      </c>
      <c r="I1">
        <v>1771933338668</v>
      </c>
      <c r="J1" t="s">
        <v>358</v>
      </c>
      <c r="K1" t="s">
        <v>359</v>
      </c>
      <c r="L1">
        <v>0</v>
      </c>
      <c r="M1">
        <v>1771983575962</v>
      </c>
      <c r="N1" t="s">
        <v>374</v>
      </c>
      <c r="O1" t="s">
        <v>375</v>
      </c>
      <c r="P1">
        <v>0</v>
      </c>
    </row>
    <row r="2" spans="1:16">
      <c r="A2">
        <v>1769675412420</v>
      </c>
      <c r="B2" t="s">
        <v>297</v>
      </c>
      <c r="C2" t="s">
        <v>298</v>
      </c>
      <c r="D2" t="s">
        <v>299</v>
      </c>
    </row>
    <row r="3" spans="1:16">
      <c r="A3">
        <v>1769675412420</v>
      </c>
      <c r="B3" t="s">
        <v>297</v>
      </c>
      <c r="C3" t="s">
        <v>300</v>
      </c>
      <c r="D3" t="s">
        <v>301</v>
      </c>
    </row>
    <row r="4" spans="1:16">
      <c r="A4">
        <v>1769675412420</v>
      </c>
      <c r="B4" t="s">
        <v>297</v>
      </c>
      <c r="C4" t="s">
        <v>302</v>
      </c>
      <c r="D4" t="s">
        <v>303</v>
      </c>
    </row>
    <row r="5" spans="1:16">
      <c r="A5">
        <v>1769675412420</v>
      </c>
      <c r="B5" t="s">
        <v>297</v>
      </c>
      <c r="C5" t="s">
        <v>304</v>
      </c>
      <c r="D5" t="s">
        <v>305</v>
      </c>
    </row>
    <row r="6" spans="1:16">
      <c r="A6">
        <v>1769675412420</v>
      </c>
      <c r="B6" t="s">
        <v>297</v>
      </c>
      <c r="C6" t="s">
        <v>306</v>
      </c>
      <c r="D6" t="s">
        <v>307</v>
      </c>
    </row>
  </sheetData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35E6E-1F45-485C-AED7-B43DB786B243}">
  <dimension ref="A1:P1"/>
  <sheetViews>
    <sheetView workbookViewId="0"/>
  </sheetViews>
  <sheetFormatPr defaultRowHeight="14"/>
  <cols>
    <col min="9" max="9" width="12.08984375" bestFit="1" customWidth="1"/>
    <col min="12" max="12" width="8.81640625" bestFit="1" customWidth="1"/>
  </cols>
  <sheetData>
    <row r="1" spans="1:16">
      <c r="A1">
        <v>1769675411723</v>
      </c>
      <c r="B1" t="s">
        <v>295</v>
      </c>
      <c r="C1" t="s">
        <v>296</v>
      </c>
      <c r="D1">
        <v>0</v>
      </c>
      <c r="E1">
        <v>1770357668939</v>
      </c>
      <c r="F1" t="s">
        <v>313</v>
      </c>
      <c r="G1" t="s">
        <v>314</v>
      </c>
      <c r="H1">
        <v>0</v>
      </c>
      <c r="I1">
        <v>1771933338807</v>
      </c>
      <c r="J1" t="s">
        <v>358</v>
      </c>
      <c r="K1" t="s">
        <v>359</v>
      </c>
      <c r="L1">
        <v>0</v>
      </c>
      <c r="M1">
        <v>1771983575975</v>
      </c>
      <c r="N1" t="s">
        <v>374</v>
      </c>
      <c r="O1" t="s">
        <v>375</v>
      </c>
      <c r="P1">
        <v>0</v>
      </c>
    </row>
  </sheetData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datasnipper xmlns="http://datasnipperlegacy" workbookId="469a93b4-b847-4813-8316-df6778e6f5ed" dataSnipperSheetDeleted="false" guid="5bf73891-ce39-4bf7-b067-5879ee6eda8f" revision="2">
  <settings xmlns="" guid="36d0a8c8-7462-4922-9e5c-6452d49b7d00">
    <setting type="boolean" value="True" name="embed-documents" guid="abcf916f-4dfe-4b1e-bbf3-a8a11f52a98d"/>
  </settings>
</datasnipper>
</file>

<file path=customXml/item2.xml><?xml version="1.0" encoding="utf-8"?>
<datasnipper xmlns="http://datasnipper" xmlMigrated="true" guid="e263442a-4146-4514-8370-69feb05c6191" revision="3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EF487FF5EAD478C56E46EB2647B5C" ma:contentTypeVersion="6" ma:contentTypeDescription="Create a new document." ma:contentTypeScope="" ma:versionID="b8f7a433ea27dff41ac269b42dc7267a">
  <xsd:schema xmlns:xsd="http://www.w3.org/2001/XMLSchema" xmlns:xs="http://www.w3.org/2001/XMLSchema" xmlns:p="http://schemas.microsoft.com/office/2006/metadata/properties" xmlns:ns2="a8acd0d5-fb19-432b-be53-e7064cd0070b" xmlns:ns3="4860c8b8-31a0-417d-83b0-09c9b06ddb52" targetNamespace="http://schemas.microsoft.com/office/2006/metadata/properties" ma:root="true" ma:fieldsID="14e284677510c2bd2768e74e04c84611" ns2:_="" ns3:_="">
    <xsd:import namespace="a8acd0d5-fb19-432b-be53-e7064cd0070b"/>
    <xsd:import namespace="4860c8b8-31a0-417d-83b0-09c9b06ddb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acd0d5-fb19-432b-be53-e7064cd0070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60c8b8-31a0-417d-83b0-09c9b06ddb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6B97030-AC34-4135-982B-0F1DAB083D5C}">
  <ds:schemaRefs>
    <ds:schemaRef ds:uri="http://datasnipperlegacy"/>
    <ds:schemaRef ds:uri=""/>
  </ds:schemaRefs>
</ds:datastoreItem>
</file>

<file path=customXml/itemProps2.xml><?xml version="1.0" encoding="utf-8"?>
<ds:datastoreItem xmlns:ds="http://schemas.openxmlformats.org/officeDocument/2006/customXml" ds:itemID="{6BE58EE6-A001-44DF-9380-B6EFE15B68A0}">
  <ds:schemaRefs>
    <ds:schemaRef ds:uri="http://datasnipper"/>
  </ds:schemaRefs>
</ds:datastoreItem>
</file>

<file path=customXml/itemProps3.xml><?xml version="1.0" encoding="utf-8"?>
<ds:datastoreItem xmlns:ds="http://schemas.openxmlformats.org/officeDocument/2006/customXml" ds:itemID="{628203A9-1C37-4A92-BB7D-38EC3F1DBD13}"/>
</file>

<file path=customXml/itemProps4.xml><?xml version="1.0" encoding="utf-8"?>
<ds:datastoreItem xmlns:ds="http://schemas.openxmlformats.org/officeDocument/2006/customXml" ds:itemID="{17542EC8-7027-4F9B-AB1D-BAFD198AD81D}"/>
</file>

<file path=customXml/itemProps5.xml><?xml version="1.0" encoding="utf-8"?>
<ds:datastoreItem xmlns:ds="http://schemas.openxmlformats.org/officeDocument/2006/customXml" ds:itemID="{B96B787F-A0D5-4635-8CD0-647216ADC681}"/>
</file>

<file path=docMetadata/LabelInfo.xml><?xml version="1.0" encoding="utf-8"?>
<clbl:labelList xmlns:clbl="http://schemas.microsoft.com/office/2020/mipLabelMetadata">
  <clbl:label id="{deff24bb-2089-4400-8c8e-f71e680378b2}" enabled="0" method="" siteId="{deff24bb-2089-4400-8c8e-f71e680378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BS 6-9</vt:lpstr>
      <vt:lpstr>PL 10-13</vt:lpstr>
      <vt:lpstr>SH14</vt:lpstr>
      <vt:lpstr>SH15</vt:lpstr>
      <vt:lpstr>SH16</vt:lpstr>
      <vt:lpstr>SH17</vt:lpstr>
      <vt:lpstr>CF 18-21</vt:lpstr>
      <vt:lpstr>'CF 18-21'!_Hlk120336604</vt:lpstr>
      <vt:lpstr>'BS 6-9'!Print_Area</vt:lpstr>
      <vt:lpstr>'CF 18-21'!Print_Area</vt:lpstr>
      <vt:lpstr>'PL 10-13'!Print_Area</vt:lpstr>
      <vt:lpstr>'SH14'!Print_Area</vt:lpstr>
      <vt:lpstr>'SH15'!Print_Area</vt:lpstr>
      <vt:lpstr>'SH16'!Print_Area</vt:lpstr>
      <vt:lpstr>'SH17'!Print_Area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2026-02-26T03:56:30Z</dcterms:created>
  <dcterms:modified xsi:type="dcterms:W3CDTF">2026-02-26T09:44:23Z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0x01010061DEF487FF5EAD478C56E46EB2647B5C</vt:lpwstr>
  </property>
</Properties>
</file>